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6275" windowHeight="7500" activeTab="3"/>
  </bookViews>
  <sheets>
    <sheet name="Monthly Category wise sales" sheetId="1" r:id="rId1"/>
    <sheet name="Annual Voltage wise losses" sheetId="4" r:id="rId2"/>
    <sheet name="Energy Availed &amp; Dispatched" sheetId="2" r:id="rId3"/>
    <sheet name="COSTS" sheetId="3" r:id="rId4"/>
  </sheets>
  <externalReferences>
    <externalReference r:id="rId5"/>
    <externalReference r:id="rId6"/>
    <externalReference r:id="rId7"/>
  </externalReferences>
  <definedNames>
    <definedName name="_xlnm.Print_Area" localSheetId="1">'Annual Voltage wise losses'!$D$4:$N$63</definedName>
    <definedName name="_xlnm.Print_Area" localSheetId="2">'Energy Availed &amp; Dispatched'!$A$1:$C$1141</definedName>
    <definedName name="_xlnm.Print_Titles" localSheetId="1">'Annual Voltage wise losses'!$5:$5</definedName>
  </definedNames>
  <calcPr calcId="144525"/>
</workbook>
</file>

<file path=xl/calcChain.xml><?xml version="1.0" encoding="utf-8"?>
<calcChain xmlns="http://schemas.openxmlformats.org/spreadsheetml/2006/main">
  <c r="A998" i="3" l="1"/>
  <c r="A852" i="3"/>
  <c r="A695" i="3"/>
  <c r="A556" i="3"/>
  <c r="A414" i="3"/>
  <c r="A274" i="3"/>
  <c r="A139" i="3"/>
  <c r="A2" i="3"/>
  <c r="A998" i="2"/>
  <c r="A853" i="2"/>
  <c r="A696" i="2"/>
  <c r="A557" i="2"/>
  <c r="A415" i="2"/>
  <c r="A140" i="2" l="1"/>
  <c r="H63" i="4" l="1"/>
  <c r="H61" i="4"/>
  <c r="H58" i="4"/>
  <c r="H56" i="4"/>
  <c r="H54" i="4"/>
  <c r="H52" i="4"/>
  <c r="H49" i="4"/>
  <c r="H47" i="4"/>
  <c r="H45" i="4"/>
  <c r="H43" i="4"/>
  <c r="H41" i="4"/>
  <c r="H37" i="4"/>
  <c r="H35" i="4"/>
  <c r="H23" i="4"/>
  <c r="H16" i="4"/>
  <c r="H14" i="4"/>
  <c r="H12" i="4"/>
  <c r="H10" i="4"/>
  <c r="H8" i="4"/>
  <c r="H33" i="4"/>
  <c r="H31" i="4"/>
  <c r="H29" i="4"/>
  <c r="H27" i="4"/>
  <c r="H25" i="4"/>
  <c r="H18" i="4"/>
  <c r="G12" i="4"/>
  <c r="G63" i="4"/>
  <c r="G61" i="4"/>
  <c r="G58" i="4"/>
  <c r="G56" i="4"/>
  <c r="G54" i="4"/>
  <c r="G52" i="4"/>
  <c r="G49" i="4"/>
  <c r="G47" i="4"/>
  <c r="G45" i="4"/>
  <c r="G43" i="4"/>
  <c r="G41" i="4"/>
  <c r="G37" i="4"/>
  <c r="G35" i="4"/>
  <c r="G33" i="4"/>
  <c r="G31" i="4"/>
  <c r="G29" i="4"/>
  <c r="G27" i="4"/>
  <c r="G25" i="4"/>
  <c r="G23" i="4"/>
  <c r="G18" i="4"/>
  <c r="G16" i="4"/>
  <c r="G14" i="4"/>
  <c r="G10" i="4"/>
  <c r="G8" i="4"/>
  <c r="N56" i="4" l="1"/>
  <c r="M56" i="4"/>
  <c r="L56" i="4"/>
  <c r="K56" i="4"/>
  <c r="J56" i="4"/>
  <c r="I56" i="4"/>
  <c r="L52" i="4"/>
  <c r="K52" i="4"/>
  <c r="J52" i="4"/>
  <c r="I52" i="4"/>
  <c r="N45" i="4"/>
  <c r="M45" i="4"/>
  <c r="L45" i="4"/>
  <c r="K45" i="4"/>
  <c r="J45" i="4"/>
  <c r="I45" i="4"/>
  <c r="N43" i="4"/>
  <c r="M43" i="4"/>
  <c r="M41" i="4" s="1"/>
  <c r="M47" i="4" s="1"/>
  <c r="L43" i="4"/>
  <c r="K43" i="4"/>
  <c r="J43" i="4"/>
  <c r="I43" i="4"/>
  <c r="I47" i="4" s="1"/>
  <c r="I49" i="4" s="1"/>
  <c r="L33" i="4"/>
  <c r="K33" i="4"/>
  <c r="J33" i="4"/>
  <c r="I33" i="4"/>
  <c r="N31" i="4"/>
  <c r="M31" i="4"/>
  <c r="L31" i="4"/>
  <c r="K31" i="4"/>
  <c r="J31" i="4"/>
  <c r="I31" i="4"/>
  <c r="L29" i="4"/>
  <c r="L35" i="4" s="1"/>
  <c r="K29" i="4"/>
  <c r="J29" i="4"/>
  <c r="I29" i="4"/>
  <c r="L14" i="4"/>
  <c r="K14" i="4"/>
  <c r="J14" i="4"/>
  <c r="I14" i="4"/>
  <c r="N12" i="4"/>
  <c r="M12" i="4"/>
  <c r="L12" i="4"/>
  <c r="K12" i="4"/>
  <c r="J12" i="4"/>
  <c r="I12" i="4"/>
  <c r="I54" i="4" s="1"/>
  <c r="N5" i="4"/>
  <c r="M5" i="4"/>
  <c r="L5" i="4"/>
  <c r="K5" i="4"/>
  <c r="J5" i="4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 s="1"/>
  <c r="N361" i="1"/>
  <c r="N360" i="1"/>
  <c r="N359" i="1"/>
  <c r="N358" i="1"/>
  <c r="N357" i="1"/>
  <c r="N356" i="1"/>
  <c r="N355" i="1"/>
  <c r="N354" i="1"/>
  <c r="N353" i="1"/>
  <c r="N352" i="1"/>
  <c r="N350" i="1"/>
  <c r="N349" i="1"/>
  <c r="N348" i="1"/>
  <c r="N347" i="1"/>
  <c r="N346" i="1"/>
  <c r="N345" i="1"/>
  <c r="N344" i="1"/>
  <c r="N343" i="1"/>
  <c r="N342" i="1"/>
  <c r="N341" i="1"/>
  <c r="N339" i="1"/>
  <c r="N338" i="1"/>
  <c r="N337" i="1"/>
  <c r="N336" i="1"/>
  <c r="N335" i="1"/>
  <c r="N334" i="1"/>
  <c r="N333" i="1"/>
  <c r="N332" i="1"/>
  <c r="N331" i="1"/>
  <c r="M330" i="1"/>
  <c r="M375" i="1" s="1"/>
  <c r="L330" i="1"/>
  <c r="L375" i="1" s="1"/>
  <c r="K330" i="1"/>
  <c r="K375" i="1" s="1"/>
  <c r="J330" i="1"/>
  <c r="J375" i="1" s="1"/>
  <c r="I330" i="1"/>
  <c r="I375" i="1" s="1"/>
  <c r="H330" i="1"/>
  <c r="H375" i="1" s="1"/>
  <c r="G330" i="1"/>
  <c r="G375" i="1" s="1"/>
  <c r="F330" i="1"/>
  <c r="F375" i="1" s="1"/>
  <c r="E330" i="1"/>
  <c r="E375" i="1" s="1"/>
  <c r="D330" i="1"/>
  <c r="D375" i="1" s="1"/>
  <c r="C330" i="1"/>
  <c r="C375" i="1" s="1"/>
  <c r="B330" i="1"/>
  <c r="B375" i="1" s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3" i="1"/>
  <c r="N312" i="1"/>
  <c r="N311" i="1"/>
  <c r="N310" i="1"/>
  <c r="N309" i="1"/>
  <c r="N308" i="1"/>
  <c r="N307" i="1"/>
  <c r="N306" i="1"/>
  <c r="N305" i="1"/>
  <c r="N304" i="1"/>
  <c r="N302" i="1"/>
  <c r="N301" i="1"/>
  <c r="N300" i="1"/>
  <c r="N299" i="1"/>
  <c r="N298" i="1"/>
  <c r="N297" i="1"/>
  <c r="N296" i="1"/>
  <c r="N295" i="1"/>
  <c r="N294" i="1"/>
  <c r="N293" i="1"/>
  <c r="N291" i="1"/>
  <c r="N290" i="1"/>
  <c r="N289" i="1"/>
  <c r="N288" i="1"/>
  <c r="N287" i="1"/>
  <c r="N286" i="1"/>
  <c r="N285" i="1"/>
  <c r="N284" i="1"/>
  <c r="N283" i="1"/>
  <c r="M282" i="1"/>
  <c r="M327" i="1" s="1"/>
  <c r="L282" i="1"/>
  <c r="L327" i="1" s="1"/>
  <c r="K282" i="1"/>
  <c r="K327" i="1" s="1"/>
  <c r="J282" i="1"/>
  <c r="J327" i="1" s="1"/>
  <c r="I282" i="1"/>
  <c r="I327" i="1" s="1"/>
  <c r="H282" i="1"/>
  <c r="H327" i="1" s="1"/>
  <c r="G282" i="1"/>
  <c r="G327" i="1" s="1"/>
  <c r="F282" i="1"/>
  <c r="F327" i="1" s="1"/>
  <c r="E282" i="1"/>
  <c r="E327" i="1" s="1"/>
  <c r="D282" i="1"/>
  <c r="D327" i="1" s="1"/>
  <c r="C282" i="1"/>
  <c r="C327" i="1" s="1"/>
  <c r="B282" i="1"/>
  <c r="B327" i="1" s="1"/>
  <c r="K35" i="4" l="1"/>
  <c r="K37" i="4" s="1"/>
  <c r="J47" i="4"/>
  <c r="J49" i="4" s="1"/>
  <c r="N41" i="4"/>
  <c r="K16" i="4"/>
  <c r="K18" i="4" s="1"/>
  <c r="J35" i="4"/>
  <c r="J37" i="4" s="1"/>
  <c r="N47" i="4"/>
  <c r="N33" i="4"/>
  <c r="N23" i="4" s="1"/>
  <c r="N29" i="4" s="1"/>
  <c r="N35" i="4" s="1"/>
  <c r="J54" i="4"/>
  <c r="J58" i="4" s="1"/>
  <c r="J63" i="4" s="1"/>
  <c r="N54" i="4"/>
  <c r="K47" i="4"/>
  <c r="K49" i="4" s="1"/>
  <c r="L47" i="4"/>
  <c r="I16" i="4"/>
  <c r="I18" i="4" s="1"/>
  <c r="L16" i="4"/>
  <c r="M54" i="4"/>
  <c r="J16" i="4"/>
  <c r="J18" i="4" s="1"/>
  <c r="I35" i="4"/>
  <c r="I37" i="4" s="1"/>
  <c r="K54" i="4"/>
  <c r="K58" i="4" s="1"/>
  <c r="L54" i="4"/>
  <c r="L58" i="4" s="1"/>
  <c r="M33" i="4"/>
  <c r="M23" i="4" s="1"/>
  <c r="I58" i="4"/>
  <c r="I63" i="4" s="1"/>
  <c r="N330" i="1"/>
  <c r="N351" i="1"/>
  <c r="N340" i="1"/>
  <c r="N314" i="1"/>
  <c r="N303" i="1"/>
  <c r="N282" i="1"/>
  <c r="N292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M267" i="1"/>
  <c r="L267" i="1"/>
  <c r="K267" i="1"/>
  <c r="J267" i="1"/>
  <c r="I267" i="1"/>
  <c r="H267" i="1"/>
  <c r="G267" i="1"/>
  <c r="F267" i="1"/>
  <c r="E267" i="1"/>
  <c r="D267" i="1"/>
  <c r="C267" i="1"/>
  <c r="B267" i="1"/>
  <c r="N266" i="1"/>
  <c r="N265" i="1"/>
  <c r="N264" i="1"/>
  <c r="N263" i="1"/>
  <c r="N262" i="1"/>
  <c r="N261" i="1"/>
  <c r="N260" i="1"/>
  <c r="N259" i="1"/>
  <c r="N258" i="1"/>
  <c r="N257" i="1"/>
  <c r="M256" i="1"/>
  <c r="L256" i="1"/>
  <c r="K256" i="1"/>
  <c r="J256" i="1"/>
  <c r="I256" i="1"/>
  <c r="H256" i="1"/>
  <c r="G256" i="1"/>
  <c r="F256" i="1"/>
  <c r="E256" i="1"/>
  <c r="D256" i="1"/>
  <c r="C256" i="1"/>
  <c r="B256" i="1"/>
  <c r="N255" i="1"/>
  <c r="N254" i="1"/>
  <c r="N253" i="1"/>
  <c r="N252" i="1"/>
  <c r="N251" i="1"/>
  <c r="N250" i="1"/>
  <c r="N249" i="1"/>
  <c r="N248" i="1"/>
  <c r="N247" i="1"/>
  <c r="N246" i="1"/>
  <c r="M245" i="1"/>
  <c r="L245" i="1"/>
  <c r="K245" i="1"/>
  <c r="J245" i="1"/>
  <c r="I245" i="1"/>
  <c r="H245" i="1"/>
  <c r="G245" i="1"/>
  <c r="F245" i="1"/>
  <c r="E245" i="1"/>
  <c r="D245" i="1"/>
  <c r="C245" i="1"/>
  <c r="B245" i="1"/>
  <c r="N244" i="1"/>
  <c r="N243" i="1"/>
  <c r="N242" i="1"/>
  <c r="N241" i="1"/>
  <c r="N240" i="1"/>
  <c r="N239" i="1"/>
  <c r="N238" i="1"/>
  <c r="N237" i="1"/>
  <c r="N236" i="1"/>
  <c r="M235" i="1"/>
  <c r="L235" i="1"/>
  <c r="K235" i="1"/>
  <c r="J235" i="1"/>
  <c r="I235" i="1"/>
  <c r="H235" i="1"/>
  <c r="G235" i="1"/>
  <c r="F235" i="1"/>
  <c r="E235" i="1"/>
  <c r="D235" i="1"/>
  <c r="C235" i="1"/>
  <c r="B235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M220" i="1"/>
  <c r="L220" i="1"/>
  <c r="K220" i="1"/>
  <c r="J220" i="1"/>
  <c r="I220" i="1"/>
  <c r="H220" i="1"/>
  <c r="G220" i="1"/>
  <c r="F220" i="1"/>
  <c r="E220" i="1"/>
  <c r="D220" i="1"/>
  <c r="C220" i="1"/>
  <c r="B220" i="1"/>
  <c r="N219" i="1"/>
  <c r="N218" i="1"/>
  <c r="N217" i="1"/>
  <c r="N216" i="1"/>
  <c r="N215" i="1"/>
  <c r="N214" i="1"/>
  <c r="N213" i="1"/>
  <c r="N212" i="1"/>
  <c r="N211" i="1"/>
  <c r="N210" i="1"/>
  <c r="M209" i="1"/>
  <c r="L209" i="1"/>
  <c r="K209" i="1"/>
  <c r="J209" i="1"/>
  <c r="I209" i="1"/>
  <c r="H209" i="1"/>
  <c r="G209" i="1"/>
  <c r="F209" i="1"/>
  <c r="E209" i="1"/>
  <c r="D209" i="1"/>
  <c r="C209" i="1"/>
  <c r="B209" i="1"/>
  <c r="N208" i="1"/>
  <c r="N207" i="1"/>
  <c r="N206" i="1"/>
  <c r="N205" i="1"/>
  <c r="N204" i="1"/>
  <c r="N203" i="1"/>
  <c r="N202" i="1"/>
  <c r="N201" i="1"/>
  <c r="N200" i="1"/>
  <c r="N199" i="1"/>
  <c r="M198" i="1"/>
  <c r="L198" i="1"/>
  <c r="K198" i="1"/>
  <c r="J198" i="1"/>
  <c r="I198" i="1"/>
  <c r="H198" i="1"/>
  <c r="G198" i="1"/>
  <c r="F198" i="1"/>
  <c r="E198" i="1"/>
  <c r="D198" i="1"/>
  <c r="C198" i="1"/>
  <c r="B198" i="1"/>
  <c r="N197" i="1"/>
  <c r="N196" i="1"/>
  <c r="N195" i="1"/>
  <c r="N194" i="1"/>
  <c r="N193" i="1"/>
  <c r="N192" i="1"/>
  <c r="N191" i="1"/>
  <c r="N190" i="1"/>
  <c r="N189" i="1"/>
  <c r="M188" i="1"/>
  <c r="L188" i="1"/>
  <c r="K188" i="1"/>
  <c r="J188" i="1"/>
  <c r="I188" i="1"/>
  <c r="H188" i="1"/>
  <c r="G188" i="1"/>
  <c r="F188" i="1"/>
  <c r="E188" i="1"/>
  <c r="D188" i="1"/>
  <c r="C188" i="1"/>
  <c r="B188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M172" i="1"/>
  <c r="L172" i="1"/>
  <c r="K172" i="1"/>
  <c r="J172" i="1"/>
  <c r="I172" i="1"/>
  <c r="H172" i="1"/>
  <c r="G172" i="1"/>
  <c r="F172" i="1"/>
  <c r="E172" i="1"/>
  <c r="D172" i="1"/>
  <c r="C172" i="1"/>
  <c r="B172" i="1"/>
  <c r="N171" i="1"/>
  <c r="N170" i="1"/>
  <c r="N169" i="1"/>
  <c r="N168" i="1"/>
  <c r="N167" i="1"/>
  <c r="N166" i="1"/>
  <c r="N165" i="1"/>
  <c r="N164" i="1"/>
  <c r="N163" i="1"/>
  <c r="N162" i="1"/>
  <c r="M161" i="1"/>
  <c r="L161" i="1"/>
  <c r="K161" i="1"/>
  <c r="J161" i="1"/>
  <c r="I161" i="1"/>
  <c r="H161" i="1"/>
  <c r="G161" i="1"/>
  <c r="F161" i="1"/>
  <c r="E161" i="1"/>
  <c r="D161" i="1"/>
  <c r="C161" i="1"/>
  <c r="B161" i="1"/>
  <c r="N160" i="1"/>
  <c r="N159" i="1"/>
  <c r="N158" i="1"/>
  <c r="N157" i="1"/>
  <c r="N156" i="1"/>
  <c r="N155" i="1"/>
  <c r="N154" i="1"/>
  <c r="N153" i="1"/>
  <c r="N152" i="1"/>
  <c r="N151" i="1"/>
  <c r="M150" i="1"/>
  <c r="L150" i="1"/>
  <c r="K150" i="1"/>
  <c r="J150" i="1"/>
  <c r="I150" i="1"/>
  <c r="H150" i="1"/>
  <c r="G150" i="1"/>
  <c r="F150" i="1"/>
  <c r="E150" i="1"/>
  <c r="D150" i="1"/>
  <c r="C150" i="1"/>
  <c r="B150" i="1"/>
  <c r="N149" i="1"/>
  <c r="N148" i="1"/>
  <c r="N147" i="1"/>
  <c r="N146" i="1"/>
  <c r="N145" i="1"/>
  <c r="N144" i="1"/>
  <c r="N143" i="1"/>
  <c r="N142" i="1"/>
  <c r="N141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N123" i="1"/>
  <c r="N122" i="1"/>
  <c r="N121" i="1"/>
  <c r="N120" i="1"/>
  <c r="N119" i="1"/>
  <c r="N118" i="1"/>
  <c r="N117" i="1"/>
  <c r="N116" i="1"/>
  <c r="N115" i="1"/>
  <c r="N114" i="1"/>
  <c r="M113" i="1"/>
  <c r="L113" i="1"/>
  <c r="K113" i="1"/>
  <c r="J113" i="1"/>
  <c r="I113" i="1"/>
  <c r="H113" i="1"/>
  <c r="G113" i="1"/>
  <c r="F113" i="1"/>
  <c r="E113" i="1"/>
  <c r="D113" i="1"/>
  <c r="C113" i="1"/>
  <c r="B113" i="1"/>
  <c r="N112" i="1"/>
  <c r="N111" i="1"/>
  <c r="N110" i="1"/>
  <c r="N109" i="1"/>
  <c r="N108" i="1"/>
  <c r="N107" i="1"/>
  <c r="N106" i="1"/>
  <c r="N105" i="1"/>
  <c r="N104" i="1"/>
  <c r="N103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N101" i="1"/>
  <c r="N100" i="1"/>
  <c r="N99" i="1"/>
  <c r="N98" i="1"/>
  <c r="N97" i="1"/>
  <c r="N96" i="1"/>
  <c r="N95" i="1"/>
  <c r="N94" i="1"/>
  <c r="N93" i="1"/>
  <c r="M92" i="1"/>
  <c r="L92" i="1"/>
  <c r="K92" i="1"/>
  <c r="J92" i="1"/>
  <c r="I92" i="1"/>
  <c r="H92" i="1"/>
  <c r="G92" i="1"/>
  <c r="F92" i="1"/>
  <c r="E92" i="1"/>
  <c r="D92" i="1"/>
  <c r="C92" i="1"/>
  <c r="B92" i="1"/>
  <c r="N14" i="4" l="1"/>
  <c r="N8" i="4" s="1"/>
  <c r="N52" i="4" s="1"/>
  <c r="N58" i="4" s="1"/>
  <c r="N61" i="4" s="1"/>
  <c r="K61" i="4"/>
  <c r="K63" i="4"/>
  <c r="L61" i="4"/>
  <c r="L63" i="4"/>
  <c r="J61" i="4"/>
  <c r="I61" i="4"/>
  <c r="M29" i="4"/>
  <c r="M35" i="4" s="1"/>
  <c r="M14" i="4"/>
  <c r="M8" i="4" s="1"/>
  <c r="N375" i="1"/>
  <c r="N256" i="1"/>
  <c r="N267" i="1"/>
  <c r="N327" i="1"/>
  <c r="N245" i="1"/>
  <c r="N235" i="1"/>
  <c r="N220" i="1" s="1"/>
  <c r="N188" i="1"/>
  <c r="N150" i="1"/>
  <c r="N172" i="1"/>
  <c r="N209" i="1"/>
  <c r="N198" i="1"/>
  <c r="N140" i="1"/>
  <c r="N161" i="1"/>
  <c r="C185" i="1"/>
  <c r="G185" i="1"/>
  <c r="K185" i="1"/>
  <c r="D185" i="1"/>
  <c r="H185" i="1"/>
  <c r="L185" i="1"/>
  <c r="E185" i="1"/>
  <c r="I185" i="1"/>
  <c r="M185" i="1"/>
  <c r="B185" i="1"/>
  <c r="F185" i="1"/>
  <c r="J185" i="1"/>
  <c r="N124" i="1"/>
  <c r="N102" i="1"/>
  <c r="N92" i="1"/>
  <c r="N113" i="1"/>
  <c r="D137" i="1"/>
  <c r="H137" i="1"/>
  <c r="L137" i="1"/>
  <c r="E137" i="1"/>
  <c r="I137" i="1"/>
  <c r="M137" i="1"/>
  <c r="B137" i="1"/>
  <c r="F137" i="1"/>
  <c r="J137" i="1"/>
  <c r="C137" i="1"/>
  <c r="G137" i="1"/>
  <c r="K137" i="1"/>
  <c r="N63" i="4" l="1"/>
  <c r="N16" i="4"/>
  <c r="M16" i="4"/>
  <c r="M52" i="4"/>
  <c r="N185" i="1"/>
  <c r="N137" i="1"/>
  <c r="M58" i="4" l="1"/>
  <c r="M63" i="4" s="1"/>
  <c r="M61" i="4" l="1"/>
</calcChain>
</file>

<file path=xl/sharedStrings.xml><?xml version="1.0" encoding="utf-8"?>
<sst xmlns="http://schemas.openxmlformats.org/spreadsheetml/2006/main" count="3002" uniqueCount="369">
  <si>
    <t>Sales / Forecast Sales (MU)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</si>
  <si>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</si>
  <si>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</si>
  <si>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</si>
  <si>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</si>
  <si>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</si>
  <si>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</si>
  <si>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</si>
  <si>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</si>
  <si>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</si>
  <si>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</si>
  <si>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</si>
  <si>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</si>
  <si>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Total</t>
  </si>
  <si>
    <t>LT Category</t>
  </si>
  <si>
    <t>Category I (A&amp;B) - Domestic</t>
  </si>
  <si>
    <t>Category II (A,B,C &amp; D) - Non-domestic/Commercial</t>
  </si>
  <si>
    <t>Category III - Industrial</t>
  </si>
  <si>
    <t>Category IV (A,&amp;B) - Cottage Industries &amp; Agrobased Ind.</t>
  </si>
  <si>
    <t>Category V (A, B &amp; C) - Irrigation and Agriculture</t>
  </si>
  <si>
    <t>Category VI (A &amp; B) - Local Bodies, St. Lighting &amp; PWS</t>
  </si>
  <si>
    <t>Category VII (A &amp; B) - General Purpose</t>
  </si>
  <si>
    <t>Category VIII -Temporary Supply</t>
  </si>
  <si>
    <t>HT Category at 11 KV</t>
  </si>
  <si>
    <t>HT-I Industry Segregated</t>
  </si>
  <si>
    <t>HT-I (B) Ferro-Alloys</t>
  </si>
  <si>
    <t>HT-II - Others</t>
  </si>
  <si>
    <t>HT-III Airports, Railway and Busstations</t>
  </si>
  <si>
    <t>HT -IV A Govt Lift Irrigation</t>
  </si>
  <si>
    <t>HT- IV B - CP Water Supply Schemes</t>
  </si>
  <si>
    <t>HT-VI Townships and Residential Colonies</t>
  </si>
  <si>
    <t>HT -VII - Temporary Supply</t>
  </si>
  <si>
    <t>HT - RESCOs</t>
  </si>
  <si>
    <t>HT Category at 33 KV</t>
  </si>
  <si>
    <t>HT Category at 132 KV</t>
  </si>
  <si>
    <t>HT-V (A) Railway Traction</t>
  </si>
  <si>
    <t>HT-V (B)  HMR</t>
  </si>
  <si>
    <t>2016-17</t>
  </si>
  <si>
    <t>2017-18</t>
  </si>
  <si>
    <t>Category V (A &amp; B ) - Agriculture</t>
  </si>
  <si>
    <t>Category VII (A &amp; B) - General Purpose &amp; Religious Places</t>
  </si>
  <si>
    <t>Category IX-Electric Vehicle Charging Stations</t>
  </si>
  <si>
    <t xml:space="preserve">HT-I Industry </t>
  </si>
  <si>
    <t>HT-IV A Lift Irrigation &amp; Agriculture</t>
  </si>
  <si>
    <t>HT - VII - Temporary Supply</t>
  </si>
  <si>
    <t>HT- RESCOs</t>
  </si>
  <si>
    <t>HT IX-Electric Vehicle Charging Stations</t>
  </si>
  <si>
    <t>HT-V (B) HMR</t>
  </si>
  <si>
    <t>2018-19</t>
  </si>
  <si>
    <t>2019-20</t>
  </si>
  <si>
    <t>2020-21</t>
  </si>
  <si>
    <t>2021-22</t>
  </si>
  <si>
    <t>2022-23</t>
  </si>
  <si>
    <t>2023-24</t>
  </si>
  <si>
    <t>Index sheet</t>
  </si>
  <si>
    <t>Code</t>
  </si>
  <si>
    <t>Particulars</t>
  </si>
  <si>
    <t>I. Losses in 33 KV System and Connected Equipment</t>
  </si>
  <si>
    <t>Distribution</t>
  </si>
  <si>
    <t>(i)</t>
  </si>
  <si>
    <t>Total Energy delivered into 33 KV Distribution System from EHT SSs</t>
  </si>
  <si>
    <t>A</t>
  </si>
  <si>
    <t>(ii)</t>
  </si>
  <si>
    <t xml:space="preserve">Energy delivered by all other Generating Stations at 33kV </t>
  </si>
  <si>
    <t>B</t>
  </si>
  <si>
    <t>(iii)</t>
  </si>
  <si>
    <t>Energy consumed by HT consumers at 33KV (Sales + Third Party)</t>
  </si>
  <si>
    <t>X</t>
  </si>
  <si>
    <t>(iv)</t>
  </si>
  <si>
    <t xml:space="preserve">Energy Delivered into 11 KV and LT System from 33/11 KV SSs  </t>
  </si>
  <si>
    <t>C</t>
  </si>
  <si>
    <t>Losses (33 kV System)</t>
  </si>
  <si>
    <t>(A + B) - (C + X)</t>
  </si>
  <si>
    <t>% Losses (33 kV System)</t>
  </si>
  <si>
    <t>100 x [(A+B)-(C+X)] / (A+B)</t>
  </si>
  <si>
    <t>II. Losses in 11 KV System and Connected Equipment</t>
  </si>
  <si>
    <t>Energy delivered into 11 KV system from 33/11kV SSs</t>
  </si>
  <si>
    <t>Energy delivered into 11 KV Distribution System from EHT SSs</t>
  </si>
  <si>
    <t>D</t>
  </si>
  <si>
    <t>Energy delivered at 11kV from all other Generating Stations</t>
  </si>
  <si>
    <t>E</t>
  </si>
  <si>
    <t>Total Energy delivered into 11 KV and LT Distribution System</t>
  </si>
  <si>
    <t>C+D+E</t>
  </si>
  <si>
    <t>(v)</t>
  </si>
  <si>
    <t>Energy consumed by HT consumers at 11KV (Sales + Third Party)</t>
  </si>
  <si>
    <t>Y</t>
  </si>
  <si>
    <t>(vi)</t>
  </si>
  <si>
    <t>Total Output from 11kV  to LT</t>
  </si>
  <si>
    <t>F</t>
  </si>
  <si>
    <t>Losses (11kV System)</t>
  </si>
  <si>
    <t>(C + D + E) - (Y + F)</t>
  </si>
  <si>
    <t>% Losses (11kV System)</t>
  </si>
  <si>
    <t>[(C+D+E)-(Y+F)] x 100 / (C+D+E)</t>
  </si>
  <si>
    <t>III. Losses in LT system and connected equipment</t>
  </si>
  <si>
    <t>Energy delivered to LT system from 11/400 V DTRs</t>
  </si>
  <si>
    <t>Energy sold to metered categories</t>
  </si>
  <si>
    <t>Z</t>
  </si>
  <si>
    <t>Energy sold to un-metered categories</t>
  </si>
  <si>
    <t>N</t>
  </si>
  <si>
    <t>Losses (LT System)</t>
  </si>
  <si>
    <t>F-(Z+N)</t>
  </si>
  <si>
    <t>% Losses (LT System)</t>
  </si>
  <si>
    <t>[F-(Z+N)] x 100 / (F)</t>
  </si>
  <si>
    <t>IV. Total losses in the Distribution System</t>
  </si>
  <si>
    <t>Total Input to the distribution system</t>
  </si>
  <si>
    <t>A + B + D + E</t>
  </si>
  <si>
    <t>Total Output from the Distribution Sytem</t>
  </si>
  <si>
    <t>X + Y + Z + N</t>
  </si>
  <si>
    <t>EHT Sales</t>
  </si>
  <si>
    <t>G</t>
  </si>
  <si>
    <t>Distribution System Losses</t>
  </si>
  <si>
    <t>(A + B + D + E)-(X + Y + Z + N)</t>
  </si>
  <si>
    <t>% Distribution System Losses ( Excluding EHT Sales)</t>
  </si>
  <si>
    <t>[(A+B+D+E)-(X+Y+Z+N)] x 100 / (A+B+D+E)</t>
  </si>
  <si>
    <t>% Distribution System Losses ( Including EHT Sales)</t>
  </si>
  <si>
    <t>[(A+B+D+E)-(X+Y+Z+N)] x 100 / (A+B+D+E +G)</t>
  </si>
  <si>
    <t>Generating Station</t>
  </si>
  <si>
    <t xml:space="preserve">Availability and Dispatch (MU) </t>
  </si>
  <si>
    <t>Net Availability</t>
  </si>
  <si>
    <t>Dispatch</t>
  </si>
  <si>
    <t>TSGENCO</t>
  </si>
  <si>
    <t>Thermal</t>
  </si>
  <si>
    <t>VTPS I</t>
  </si>
  <si>
    <t>VTPS II</t>
  </si>
  <si>
    <t>VTPS III</t>
  </si>
  <si>
    <t>VTPS IV</t>
  </si>
  <si>
    <t>RTPP I</t>
  </si>
  <si>
    <t>RTPP Stage-II</t>
  </si>
  <si>
    <t>RTPP Stage-III</t>
  </si>
  <si>
    <t>KTPS A</t>
  </si>
  <si>
    <t>KTPS B</t>
  </si>
  <si>
    <t>KTPS C</t>
  </si>
  <si>
    <t>KTPS D</t>
  </si>
  <si>
    <t>KTPS Stage VI</t>
  </si>
  <si>
    <t>RTS B</t>
  </si>
  <si>
    <t>NTS</t>
  </si>
  <si>
    <t>Kakatiya Thermal Power Plant Stage I</t>
  </si>
  <si>
    <t>Kakatiya Thermal Power Plant Stage II</t>
  </si>
  <si>
    <t>TOTAL THERMAL</t>
  </si>
  <si>
    <t>USL</t>
  </si>
  <si>
    <t>LSR</t>
  </si>
  <si>
    <t>DONKARAYI</t>
  </si>
  <si>
    <t>SSLM</t>
  </si>
  <si>
    <t>NSPH</t>
  </si>
  <si>
    <t>NSRCPH</t>
  </si>
  <si>
    <t>NSLCPH</t>
  </si>
  <si>
    <t>POCHAMPAD PH</t>
  </si>
  <si>
    <t>NIZAMSAGAR PH</t>
  </si>
  <si>
    <t>PABM</t>
  </si>
  <si>
    <t>MINI HYDRO&amp;OTHERS</t>
  </si>
  <si>
    <t>SINGUR</t>
  </si>
  <si>
    <t>SSLM LCPH</t>
  </si>
  <si>
    <t>Nagarjunasagar Tail Pond Dam Power House</t>
  </si>
  <si>
    <t>Priyadarshini Jurala Hydro Electric Project- AP Share</t>
  </si>
  <si>
    <t>Lower Jurala Hydro Electric Project</t>
  </si>
  <si>
    <t>PULICHINTAL(New Project)</t>
  </si>
  <si>
    <t>Ramagiri Wind Mills</t>
  </si>
  <si>
    <t>TOTAL HYDRO</t>
  </si>
  <si>
    <t>TOTAL TSGENCO</t>
  </si>
  <si>
    <t xml:space="preserve">Central Generating Stations </t>
  </si>
  <si>
    <t>NTPC</t>
  </si>
  <si>
    <t>NTPC (SR)</t>
  </si>
  <si>
    <t xml:space="preserve">    NTPC (SR)</t>
  </si>
  <si>
    <t xml:space="preserve">    NTPC (SR) Stage III</t>
  </si>
  <si>
    <t xml:space="preserve">    Total NTPC(SR)</t>
  </si>
  <si>
    <t>NTPC (ER)</t>
  </si>
  <si>
    <t xml:space="preserve">     Farakka</t>
  </si>
  <si>
    <t xml:space="preserve">    Kahalgaon</t>
  </si>
  <si>
    <t xml:space="preserve">    Talcher - Stage 1</t>
  </si>
  <si>
    <t xml:space="preserve">    Talcher Stage 2</t>
  </si>
  <si>
    <t xml:space="preserve">    Others</t>
  </si>
  <si>
    <t xml:space="preserve">    Total NTPC(ER)</t>
  </si>
  <si>
    <t>Total NTPC</t>
  </si>
  <si>
    <t xml:space="preserve">    NLC TS-II</t>
  </si>
  <si>
    <t xml:space="preserve">    Stage-I</t>
  </si>
  <si>
    <t xml:space="preserve">    Stage-II</t>
  </si>
  <si>
    <t xml:space="preserve">    Total NLC</t>
  </si>
  <si>
    <t>NPC</t>
  </si>
  <si>
    <t xml:space="preserve">    NPC-MAPS</t>
  </si>
  <si>
    <t xml:space="preserve">    NPC-Kaiga unit I</t>
  </si>
  <si>
    <t xml:space="preserve">    NPC-Kaiga unit II</t>
  </si>
  <si>
    <t xml:space="preserve">    Total NPC</t>
  </si>
  <si>
    <t>NTPC - Simhadri</t>
  </si>
  <si>
    <t>NTPC Simhadri Stage I</t>
  </si>
  <si>
    <t>NTPC Simhadri Stage II</t>
  </si>
  <si>
    <t>Total NTPC- Simhadri</t>
  </si>
  <si>
    <t>CGS - New</t>
  </si>
  <si>
    <t>TOTAL CGS</t>
  </si>
  <si>
    <t>APGPCL</t>
  </si>
  <si>
    <t>APGPCL I - Allocated capacity</t>
  </si>
  <si>
    <t>APGPCL I - Unutilised capacity</t>
  </si>
  <si>
    <t>APGPCL II - Allocated capacity</t>
  </si>
  <si>
    <t>APGPCL II - Unutilised capacity</t>
  </si>
  <si>
    <t>Total APGPCL</t>
  </si>
  <si>
    <t>IPPS</t>
  </si>
  <si>
    <t xml:space="preserve">GVK </t>
  </si>
  <si>
    <t>Spectrum</t>
  </si>
  <si>
    <t>Kondapalli (Naphtha)</t>
  </si>
  <si>
    <t>Kondapalli (Gas)</t>
  </si>
  <si>
    <t>BSES</t>
  </si>
  <si>
    <t>GVK Extension</t>
  </si>
  <si>
    <t>Vemagiri</t>
  </si>
  <si>
    <t>Gautami</t>
  </si>
  <si>
    <t>Konaseema</t>
  </si>
  <si>
    <t>TOTAL IPPS</t>
  </si>
  <si>
    <t>NCE</t>
  </si>
  <si>
    <t>NCE - Bio-Mass</t>
  </si>
  <si>
    <t>NCE - Bagasse</t>
  </si>
  <si>
    <t>NCE - Municipal Waste to Energy</t>
  </si>
  <si>
    <t xml:space="preserve">NCE - Industrial Waste based power project </t>
  </si>
  <si>
    <t>NCE - Wind Power</t>
  </si>
  <si>
    <t>NCE - Mini Hydel</t>
  </si>
  <si>
    <t>NCE - NCL Energy Ltd</t>
  </si>
  <si>
    <t>NCE-Others</t>
  </si>
  <si>
    <t>TOTAL NCE</t>
  </si>
  <si>
    <t>OTHERS</t>
  </si>
  <si>
    <t>Srivathsa</t>
  </si>
  <si>
    <t>LVS</t>
  </si>
  <si>
    <t>Vishakapatnam Steel Plant</t>
  </si>
  <si>
    <t>NB Ferro Alloys</t>
  </si>
  <si>
    <t>TOTAL OTHERS</t>
  </si>
  <si>
    <t>MARKET</t>
  </si>
  <si>
    <t>PTC</t>
  </si>
  <si>
    <t>RCL and Short-Term Sources(IG Wells,Kesoram)</t>
  </si>
  <si>
    <t>CPDCL</t>
  </si>
  <si>
    <t>EPDCL</t>
  </si>
  <si>
    <t>NPDCL</t>
  </si>
  <si>
    <t>SPDCL</t>
  </si>
  <si>
    <t>UI</t>
  </si>
  <si>
    <t>Other Short Term Sources</t>
  </si>
  <si>
    <t>TOTAL MARKET</t>
  </si>
  <si>
    <t>TOTAL (From All Sources)</t>
  </si>
  <si>
    <t>Mini Hydel &amp; Others (Peddapalli, Palair)</t>
  </si>
  <si>
    <t>Ramagiri Wind Mills (AP)</t>
  </si>
  <si>
    <t>MACHKUND PH TS Share</t>
  </si>
  <si>
    <t>TUNGBHADRA PH TSShare</t>
  </si>
  <si>
    <t>Priyadarshini Jurala Hydro Electric Project- TS Share</t>
  </si>
  <si>
    <t xml:space="preserve">   Vallur Thermal Power Plant</t>
  </si>
  <si>
    <t>Thermal Power Unit 1</t>
  </si>
  <si>
    <t>Thermal Power Unit 2</t>
  </si>
  <si>
    <t>Interest on Pension Bonds(TS GENCO)</t>
  </si>
  <si>
    <t>Interest on Pension Bonds(AP GENCO)</t>
  </si>
  <si>
    <t>Priyadarshini Jurala Hydro Electric Project-TSShare</t>
  </si>
  <si>
    <t xml:space="preserve">POCHAMPAD PH Stage 2 </t>
  </si>
  <si>
    <t>Mini hydel &amp; others</t>
  </si>
  <si>
    <t>Ramagiri wind mills</t>
  </si>
  <si>
    <t>Pochampad St. iIV (New)</t>
  </si>
  <si>
    <t>NTPC Aravalli Power</t>
  </si>
  <si>
    <t>NLC Tamillnadu Power Ltd.</t>
  </si>
  <si>
    <t>NVVNL B.P.Coal</t>
  </si>
  <si>
    <t>Singareni-I</t>
  </si>
  <si>
    <t>Singareni II</t>
  </si>
  <si>
    <t>STOA charges</t>
  </si>
  <si>
    <t>IBSS 15-16</t>
  </si>
  <si>
    <t>IBSS 14-15</t>
  </si>
  <si>
    <t>PP cost provision 16-17</t>
  </si>
  <si>
    <t>Interstate sale</t>
  </si>
  <si>
    <t>Others (RRAs, GBI, Penalty for non-booking corridor by TPCIL)</t>
  </si>
  <si>
    <t>BTPS (Manuguru New Project)</t>
  </si>
  <si>
    <t>KTPS VII</t>
  </si>
  <si>
    <t>TUNGBHADRA PH TS Share</t>
  </si>
  <si>
    <t>POCHAMPAD Stage-II</t>
  </si>
  <si>
    <t>Pochampad Stage-IV</t>
  </si>
  <si>
    <t>Vallur Thermal Power Plant</t>
  </si>
  <si>
    <t>Tuticorin</t>
  </si>
  <si>
    <t>NPC- Kudankulam</t>
  </si>
  <si>
    <t>NCE -Bundled power NVVNL (Coal)</t>
  </si>
  <si>
    <t>Kudigi</t>
  </si>
  <si>
    <t>Singareni</t>
  </si>
  <si>
    <t>Thermal Power Tech</t>
  </si>
  <si>
    <t>CSPGCL</t>
  </si>
  <si>
    <t>Thermal Power Tech Unit II</t>
  </si>
  <si>
    <t>D-D Sales/Purchases</t>
  </si>
  <si>
    <t>Bi-lateral Purchases( PTC etc.)</t>
  </si>
  <si>
    <t xml:space="preserve">Pool Transaction (Purchases) </t>
  </si>
  <si>
    <t>Pool Transaction ( Sales)</t>
  </si>
  <si>
    <t>Tuticorin/NLC Tamilnadu Power Ltd</t>
  </si>
  <si>
    <t>NPC-Kundnkulam</t>
  </si>
  <si>
    <t>kudigi</t>
  </si>
  <si>
    <t>NTPC Aravali Power</t>
  </si>
  <si>
    <t>NCE - Bundled Power (Coal) ( NTPC 200 MW)</t>
  </si>
  <si>
    <t>NCE-Bundled Power (NVVNL) coal</t>
  </si>
  <si>
    <t>NCE-Solar</t>
  </si>
  <si>
    <t>NCE  - Bundled Power NVVNL (solar) JNNSM Ph 1</t>
  </si>
  <si>
    <t>NCE  - Bundled Power (Solar) (NTPC 400 MW)</t>
  </si>
  <si>
    <t>Singareni I &amp; II</t>
  </si>
  <si>
    <t>Bilateral Sales (PTC etc.)</t>
  </si>
  <si>
    <t>Sale of Power</t>
  </si>
  <si>
    <t>D-D Sales/Purchase &amp; UI</t>
  </si>
  <si>
    <t>BTPS (Manuguru New Project) - Unit 1</t>
  </si>
  <si>
    <t>BTPS (Manuguru New Project) - Unit 2</t>
  </si>
  <si>
    <t>BTPS (Manuguru New Project) - Unit 3</t>
  </si>
  <si>
    <t>BTPS (Manuguru New Project) - Unit 4</t>
  </si>
  <si>
    <t>Neyveli new unit - 1</t>
  </si>
  <si>
    <t>Bilateral Sales (RTC, PTC etc.,)</t>
  </si>
  <si>
    <t>D-D /Interstate Sale/UI</t>
  </si>
  <si>
    <t>Neyveli new unit - 2</t>
  </si>
  <si>
    <t>D-D purchase/ sale</t>
  </si>
  <si>
    <t>UI-SRPC/Deviation charges</t>
  </si>
  <si>
    <t>Interest on Pension Bonds</t>
  </si>
  <si>
    <t>Reactive</t>
  </si>
  <si>
    <t>Wheeling KPTCL</t>
  </si>
  <si>
    <t>Wheeling Tantransco/Asset Maintenance &amp; RKM (PTC)</t>
  </si>
  <si>
    <t>Thermal incentive 18-19/ROCE True up</t>
  </si>
  <si>
    <t xml:space="preserve">Adv Income Tax 2018-19 </t>
  </si>
  <si>
    <t>STOA Prov 2018-19</t>
  </si>
  <si>
    <t>Miscellaneous (Provisional Reversal 2017-18 etc.,)</t>
  </si>
  <si>
    <t>STOA Compensation</t>
  </si>
  <si>
    <t>Wheeling TNEB/Asset Maintenance</t>
  </si>
  <si>
    <t>Inter Discom Cost</t>
  </si>
  <si>
    <t>Banked energy 16-17</t>
  </si>
  <si>
    <t>Miscellaneous (Provisions reversal 18-19 CGS, NCEs,STOA etc.,)</t>
  </si>
  <si>
    <t>BTPS</t>
  </si>
  <si>
    <t>NNTPS</t>
  </si>
  <si>
    <t>Short Term Power (PTC &amp; others)</t>
  </si>
  <si>
    <t>Interstate Sale/UI/Sale/Purchase in 33kV &amp; below</t>
  </si>
  <si>
    <t>Thermal Incentive 2020-21</t>
  </si>
  <si>
    <t>Advance Income Tax 2020-21(Net)</t>
  </si>
  <si>
    <t>Wheeling KPTCL/Reactive KPTCL/AP</t>
  </si>
  <si>
    <t>Wheeling Tantransco/Asset Maintenance</t>
  </si>
  <si>
    <t>Receivable from TRANSCO towards LIS Funds</t>
  </si>
  <si>
    <t>Miscellaneous (GBI Receivables, Received from Saraswati power, LPSC, Banked energy in one time vendor)</t>
  </si>
  <si>
    <t>Interest on pension bonds</t>
  </si>
  <si>
    <t>Infirm Power BTPS-IV</t>
  </si>
  <si>
    <t>2014-21 Review petition order/true up claim</t>
  </si>
  <si>
    <t>Supplementary Bill</t>
  </si>
  <si>
    <t>Colony Consumption</t>
  </si>
  <si>
    <t>NTPC Aravali</t>
  </si>
  <si>
    <t>M/s Thermal Powertech</t>
  </si>
  <si>
    <t>Thermal Powertech 570 MW</t>
  </si>
  <si>
    <t>SECI 400 MW</t>
  </si>
  <si>
    <t>NSM-Solar Phase II</t>
  </si>
  <si>
    <t>NSM Sola Phase II</t>
  </si>
  <si>
    <t>Interstate Sale</t>
  </si>
  <si>
    <t>Trading</t>
  </si>
  <si>
    <t>Netting off GENCO dues TS-AP</t>
  </si>
  <si>
    <t>PP Cost 2020-21 Prov,FOR 2021-22</t>
  </si>
  <si>
    <t>Banked Energy</t>
  </si>
  <si>
    <t>GBI RECEIVALES</t>
  </si>
  <si>
    <t>Others</t>
  </si>
  <si>
    <t>YTPS - I</t>
  </si>
  <si>
    <t>TSGENCO provision for water, IT, hydel sec EC, thermal incentives etc.</t>
  </si>
  <si>
    <t>Telangana STPP (phase I)</t>
  </si>
  <si>
    <t>NCE Nidhan Solar Ph I</t>
  </si>
  <si>
    <t>NCE Others</t>
  </si>
  <si>
    <t>Other Costs (STOA, Asset Maintenance)</t>
  </si>
  <si>
    <t>Surplus</t>
  </si>
  <si>
    <t>Yadradri - TPS - II</t>
  </si>
  <si>
    <t xml:space="preserve">NNTPP </t>
  </si>
  <si>
    <t>Kudankulam (KKNPP) Unit-II</t>
  </si>
  <si>
    <t>NCE - Bundled power NVVNL (Coal) JNNSM Ph2</t>
  </si>
  <si>
    <t>Thermal Power Tech Unit I</t>
  </si>
  <si>
    <t>NTPC CPSU Ph-II Tr III (735 MW)</t>
  </si>
  <si>
    <t>NTPC CPSU - 1692 MW</t>
  </si>
  <si>
    <t>SECI 1000 MW</t>
  </si>
  <si>
    <t>D-D Sales/Purchase</t>
  </si>
  <si>
    <t>STOA</t>
  </si>
  <si>
    <t>Conjestion charges</t>
  </si>
  <si>
    <t>Cost (Rs. Crs.)</t>
  </si>
  <si>
    <t>Fixed</t>
  </si>
  <si>
    <t>Variable</t>
  </si>
  <si>
    <t>Incentive</t>
  </si>
  <si>
    <t>Income Tax</t>
  </si>
  <si>
    <t>_</t>
  </si>
  <si>
    <t>Inc. Tax</t>
  </si>
  <si>
    <t>Monthly Category wise sales from FY 2016-17 to 2022-23</t>
  </si>
  <si>
    <t>Actual voltage wise losses from FY 2016-17 to 2022-23</t>
  </si>
  <si>
    <t>Station wise energy availabilities and energy despatches from FY 2016-17 to 2022-23</t>
  </si>
  <si>
    <t>Actual Station wise fixed cost, variable cost, income tax  and  other cost  from FY 2016-17 to 2022-23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</si>
</sst>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(* #,##0.00_);_(* \(#,##0.00\);_(* &quot;-&quot;??_);_(@_)"/>
    <numFmt numFmtId="164" formatCode="_(* #,##0_);_(* \(#,##0\);_(* &quot;&quot;??_);_(@_)"/>
    <numFmt numFmtId="165" formatCode="0.0000"/>
    <numFmt numFmtId="166" formatCode="_ &quot;₹&quot;\ * #,##0.00_ ;_ &quot;₹&quot;\ * \-#,##0.00_ ;_ &quot;₹&quot;\ * &quot;-&quot;??_ ;_ @_ "/>
    <numFmt numFmtId="167" formatCode="dd\ mmm\ yyyy_);\(###0\);&quot;-  &quot;;&quot; &quot;@&quot; &quot;"/>
    <numFmt numFmtId="168" formatCode="dd\ mmm\ yy_);\(###0\);&quot;-  &quot;;&quot; &quot;@&quot; &quot;"/>
    <numFmt numFmtId="169" formatCode="#,##0.0000_);\(#,##0.0000\);&quot;-  &quot;;&quot; &quot;@&quot; &quot;"/>
    <numFmt numFmtId="170" formatCode="#,##0_);\(#,##0\);&quot;-  &quot;;&quot; &quot;@&quot; &quot;"/>
    <numFmt numFmtId="171" formatCode="_(* #,##0_);_(* \(#,##0\);_(* &quot;-&quot;_);@_)"/>
    <numFmt numFmtId="172" formatCode="0.00%_);\-0.00%_);&quot;-  &quot;;&quot; &quot;@&quot; &quot;"/>
    <numFmt numFmtId="173" formatCode="###0_);\(###0\);&quot;-  &quot;;&quot; &quot;@&quot; &quot;"/>
    <numFmt numFmtId="174" formatCode="_(* #,##0_);_(* \(#,##0\);_(* &quot;-&quot;??_);_(@_)"/>
    <numFmt numFmtId="175" formatCode="0.000"/>
    <numFmt numFmtId="176" formatCode="0.0"/>
  </numFmts>
  <fonts count="25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10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u/>
      <sz val="10"/>
      <color theme="10"/>
      <name val="Arial"/>
      <family val="2"/>
    </font>
    <font>
      <sz val="11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indexed="8"/>
      <name val="Calibri"/>
      <family val="2"/>
    </font>
    <font>
      <sz val="10"/>
      <name val="Arial"/>
    </font>
    <font>
      <sz val="8"/>
      <color indexed="8"/>
      <name val="Arial"/>
      <family val="2"/>
    </font>
    <font>
      <sz val="8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>
      <alignment vertical="center"/>
    </xf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2" fillId="0" borderId="0" applyFont="0" applyFill="0" applyBorder="0" applyAlignment="0" applyProtection="0"/>
    <xf numFmtId="166" fontId="13" fillId="0" borderId="0" applyFont="0" applyFill="0" applyBorder="0" applyAlignment="0" applyProtection="0"/>
    <xf numFmtId="167" fontId="12" fillId="0" borderId="0" applyFont="0" applyFill="0" applyBorder="0" applyProtection="0">
      <alignment vertical="top"/>
    </xf>
    <xf numFmtId="168" fontId="12" fillId="0" borderId="0" applyFont="0" applyFill="0" applyBorder="0" applyProtection="0">
      <alignment vertical="top"/>
    </xf>
    <xf numFmtId="0" fontId="14" fillId="0" borderId="0"/>
    <xf numFmtId="169" fontId="12" fillId="0" borderId="0" applyFont="0" applyFill="0" applyBorder="0" applyProtection="0">
      <alignment vertical="top"/>
    </xf>
    <xf numFmtId="170" fontId="15" fillId="0" borderId="0" applyNumberFormat="0" applyFill="0" applyBorder="0" applyAlignment="0" applyProtection="0">
      <alignment vertical="top"/>
    </xf>
    <xf numFmtId="0" fontId="10" fillId="0" borderId="0"/>
    <xf numFmtId="0" fontId="10" fillId="0" borderId="0"/>
    <xf numFmtId="0" fontId="6" fillId="0" borderId="0"/>
    <xf numFmtId="0" fontId="16" fillId="0" borderId="0"/>
    <xf numFmtId="0" fontId="6" fillId="0" borderId="0"/>
    <xf numFmtId="170" fontId="12" fillId="0" borderId="0" applyFont="0" applyFill="0" applyBorder="0" applyProtection="0">
      <alignment vertical="top"/>
    </xf>
    <xf numFmtId="0" fontId="10" fillId="0" borderId="0"/>
    <xf numFmtId="0" fontId="12" fillId="0" borderId="0" applyFont="0" applyFill="0" applyBorder="0" applyProtection="0">
      <alignment vertical="top"/>
    </xf>
    <xf numFmtId="0" fontId="1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170" fontId="12" fillId="0" borderId="0" applyFont="0" applyFill="0" applyBorder="0" applyProtection="0">
      <alignment vertical="top"/>
    </xf>
    <xf numFmtId="0" fontId="6" fillId="0" borderId="0"/>
    <xf numFmtId="0" fontId="10" fillId="0" borderId="0"/>
    <xf numFmtId="170" fontId="13" fillId="0" borderId="0" applyFont="0" applyFill="0" applyBorder="0" applyProtection="0">
      <alignment vertical="top"/>
    </xf>
    <xf numFmtId="171" fontId="17" fillId="0" borderId="0"/>
    <xf numFmtId="0" fontId="10" fillId="0" borderId="0"/>
    <xf numFmtId="170" fontId="17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9" fontId="10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0" fillId="0" borderId="0" applyFont="0" applyFill="0" applyBorder="0" applyAlignment="0" applyProtection="0"/>
    <xf numFmtId="172" fontId="12" fillId="0" borderId="0" applyFont="0" applyFill="0" applyBorder="0" applyProtection="0">
      <alignment vertical="top"/>
    </xf>
    <xf numFmtId="9" fontId="13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72" fontId="12" fillId="0" borderId="0" applyFont="0" applyFill="0" applyBorder="0" applyProtection="0">
      <alignment vertical="top"/>
    </xf>
    <xf numFmtId="9" fontId="13" fillId="0" borderId="0" applyFont="0" applyFill="0" applyBorder="0" applyAlignment="0" applyProtection="0"/>
    <xf numFmtId="0" fontId="7" fillId="0" borderId="0" applyAlignment="0" applyProtection="0"/>
    <xf numFmtId="173" fontId="12" fillId="0" borderId="0" applyFont="0" applyFill="0" applyBorder="0" applyProtection="0">
      <alignment vertical="top"/>
    </xf>
    <xf numFmtId="0" fontId="19" fillId="0" borderId="0"/>
  </cellStyleXfs>
  <cellXfs count="27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2" fontId="2" fillId="2" borderId="1" xfId="0" applyNumberFormat="1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vertical="center"/>
    </xf>
    <xf numFmtId="2" fontId="5" fillId="4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indent="1"/>
    </xf>
    <xf numFmtId="2" fontId="3" fillId="0" borderId="1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/>
    <xf numFmtId="0" fontId="3" fillId="0" borderId="1" xfId="0" applyFont="1" applyFill="1" applyBorder="1"/>
    <xf numFmtId="0" fontId="3" fillId="0" borderId="1" xfId="0" applyFont="1" applyBorder="1"/>
    <xf numFmtId="0" fontId="3" fillId="0" borderId="1" xfId="0" applyNumberFormat="1" applyFont="1" applyFill="1" applyBorder="1"/>
    <xf numFmtId="0" fontId="5" fillId="5" borderId="1" xfId="0" applyFont="1" applyFill="1" applyBorder="1" applyAlignment="1">
      <alignment vertical="center"/>
    </xf>
    <xf numFmtId="2" fontId="5" fillId="5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/>
    </xf>
    <xf numFmtId="164" fontId="3" fillId="2" borderId="1" xfId="0" applyNumberFormat="1" applyFont="1" applyFill="1" applyBorder="1" applyProtection="1">
      <protection locked="0"/>
    </xf>
    <xf numFmtId="165" fontId="3" fillId="0" borderId="1" xfId="0" applyNumberFormat="1" applyFont="1" applyFill="1" applyBorder="1" applyAlignment="1" applyProtection="1">
      <alignment horizontal="right"/>
      <protection locked="0"/>
    </xf>
    <xf numFmtId="165" fontId="5" fillId="4" borderId="1" xfId="0" applyNumberFormat="1" applyFont="1" applyFill="1" applyBorder="1" applyAlignment="1">
      <alignment horizontal="right" vertical="center"/>
    </xf>
    <xf numFmtId="164" fontId="3" fillId="6" borderId="1" xfId="0" applyNumberFormat="1" applyFont="1" applyFill="1" applyBorder="1" applyProtection="1">
      <protection locked="0"/>
    </xf>
    <xf numFmtId="2" fontId="3" fillId="0" borderId="1" xfId="0" applyNumberFormat="1" applyFont="1" applyFill="1" applyBorder="1" applyAlignment="1">
      <alignment horizontal="right" indent="1"/>
    </xf>
    <xf numFmtId="2" fontId="3" fillId="0" borderId="1" xfId="0" applyNumberFormat="1" applyFont="1" applyBorder="1" applyAlignment="1">
      <alignment horizontal="right"/>
    </xf>
    <xf numFmtId="2" fontId="3" fillId="0" borderId="1" xfId="0" applyNumberFormat="1" applyFont="1" applyFill="1" applyBorder="1" applyAlignment="1">
      <alignment horizontal="right"/>
    </xf>
    <xf numFmtId="0" fontId="9" fillId="0" borderId="0" xfId="1" applyFont="1" applyAlignment="1" applyProtection="1"/>
    <xf numFmtId="0" fontId="3" fillId="0" borderId="0" xfId="2" applyFont="1"/>
    <xf numFmtId="0" fontId="5" fillId="0" borderId="0" xfId="2" applyFont="1" applyFill="1" applyAlignment="1">
      <alignment wrapText="1"/>
    </xf>
    <xf numFmtId="2" fontId="3" fillId="0" borderId="0" xfId="2" applyNumberFormat="1" applyFont="1"/>
    <xf numFmtId="0" fontId="5" fillId="0" borderId="0" xfId="2" applyFont="1"/>
    <xf numFmtId="0" fontId="4" fillId="3" borderId="1" xfId="2" applyFont="1" applyFill="1" applyBorder="1" applyAlignment="1">
      <alignment horizontal="center" vertical="center" wrapText="1"/>
    </xf>
    <xf numFmtId="2" fontId="4" fillId="3" borderId="1" xfId="2" applyNumberFormat="1" applyFont="1" applyFill="1" applyBorder="1" applyAlignment="1">
      <alignment horizontal="center" vertical="center" wrapText="1"/>
    </xf>
    <xf numFmtId="0" fontId="3" fillId="0" borderId="1" xfId="3" applyFont="1" applyBorder="1">
      <alignment vertical="center"/>
    </xf>
    <xf numFmtId="0" fontId="5" fillId="0" borderId="1" xfId="3" applyFont="1" applyBorder="1" applyAlignment="1"/>
    <xf numFmtId="0" fontId="5" fillId="0" borderId="1" xfId="3" applyFont="1" applyBorder="1" applyAlignment="1">
      <alignment wrapText="1"/>
    </xf>
    <xf numFmtId="2" fontId="5" fillId="0" borderId="1" xfId="3" applyNumberFormat="1" applyFont="1" applyBorder="1" applyAlignment="1"/>
    <xf numFmtId="2" fontId="5" fillId="0" borderId="5" xfId="3" applyNumberFormat="1" applyFont="1" applyBorder="1" applyAlignment="1"/>
    <xf numFmtId="0" fontId="3" fillId="0" borderId="1" xfId="2" applyFont="1" applyBorder="1"/>
    <xf numFmtId="0" fontId="3" fillId="0" borderId="1" xfId="3" applyFont="1" applyBorder="1" applyAlignment="1">
      <alignment vertical="center" wrapText="1"/>
    </xf>
    <xf numFmtId="0" fontId="3" fillId="0" borderId="1" xfId="3" applyFont="1" applyBorder="1" applyAlignment="1">
      <alignment horizontal="center" wrapText="1"/>
    </xf>
    <xf numFmtId="2" fontId="3" fillId="0" borderId="1" xfId="3" applyNumberFormat="1" applyFont="1" applyBorder="1" applyAlignment="1">
      <alignment horizontal="right"/>
    </xf>
    <xf numFmtId="2" fontId="3" fillId="0" borderId="5" xfId="3" applyNumberFormat="1" applyFont="1" applyBorder="1" applyAlignment="1">
      <alignment horizontal="right"/>
    </xf>
    <xf numFmtId="2" fontId="3" fillId="0" borderId="1" xfId="3" applyNumberFormat="1" applyFont="1" applyBorder="1" applyAlignment="1" applyProtection="1">
      <alignment horizontal="right"/>
      <protection locked="0"/>
    </xf>
    <xf numFmtId="2" fontId="3" fillId="0" borderId="1" xfId="3" applyNumberFormat="1" applyFont="1" applyBorder="1" applyAlignment="1" applyProtection="1">
      <alignment horizontal="right" vertical="center"/>
      <protection locked="0"/>
    </xf>
    <xf numFmtId="0" fontId="3" fillId="0" borderId="1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/>
    </xf>
    <xf numFmtId="0" fontId="5" fillId="7" borderId="1" xfId="3" applyFont="1" applyFill="1" applyBorder="1" applyAlignment="1">
      <alignment vertical="center" wrapText="1"/>
    </xf>
    <xf numFmtId="0" fontId="5" fillId="7" borderId="1" xfId="3" applyFont="1" applyFill="1" applyBorder="1" applyAlignment="1">
      <alignment horizontal="center" wrapText="1"/>
    </xf>
    <xf numFmtId="2" fontId="5" fillId="7" borderId="1" xfId="3" applyNumberFormat="1" applyFont="1" applyFill="1" applyBorder="1" applyAlignment="1">
      <alignment horizontal="right"/>
    </xf>
    <xf numFmtId="2" fontId="3" fillId="0" borderId="1" xfId="3" applyNumberFormat="1" applyFont="1" applyBorder="1" applyAlignment="1">
      <alignment horizontal="right" vertical="center"/>
    </xf>
    <xf numFmtId="2" fontId="3" fillId="0" borderId="5" xfId="3" applyNumberFormat="1" applyFont="1" applyBorder="1" applyAlignment="1">
      <alignment horizontal="right" vertical="center"/>
    </xf>
    <xf numFmtId="2" fontId="5" fillId="0" borderId="1" xfId="3" applyNumberFormat="1" applyFont="1" applyBorder="1" applyAlignment="1">
      <alignment horizontal="right"/>
    </xf>
    <xf numFmtId="2" fontId="5" fillId="0" borderId="5" xfId="3" applyNumberFormat="1" applyFont="1" applyBorder="1" applyAlignment="1">
      <alignment horizontal="right"/>
    </xf>
    <xf numFmtId="2" fontId="3" fillId="7" borderId="1" xfId="3" applyNumberFormat="1" applyFont="1" applyFill="1" applyBorder="1" applyAlignment="1">
      <alignment horizontal="right"/>
    </xf>
    <xf numFmtId="0" fontId="5" fillId="0" borderId="1" xfId="3" applyFont="1" applyBorder="1" applyAlignment="1">
      <alignment vertical="center" wrapText="1"/>
    </xf>
    <xf numFmtId="0" fontId="5" fillId="0" borderId="1" xfId="3" applyFont="1" applyBorder="1">
      <alignment vertical="center"/>
    </xf>
    <xf numFmtId="2" fontId="3" fillId="8" borderId="1" xfId="3" applyNumberFormat="1" applyFont="1" applyFill="1" applyBorder="1" applyAlignment="1">
      <alignment horizontal="right"/>
    </xf>
    <xf numFmtId="0" fontId="5" fillId="5" borderId="1" xfId="3" applyFont="1" applyFill="1" applyBorder="1" applyAlignment="1">
      <alignment vertical="center" wrapText="1"/>
    </xf>
    <xf numFmtId="0" fontId="5" fillId="5" borderId="1" xfId="3" applyFont="1" applyFill="1" applyBorder="1" applyAlignment="1">
      <alignment horizontal="center" wrapText="1"/>
    </xf>
    <xf numFmtId="2" fontId="5" fillId="5" borderId="1" xfId="3" applyNumberFormat="1" applyFont="1" applyFill="1" applyBorder="1" applyAlignment="1">
      <alignment horizontal="right"/>
    </xf>
    <xf numFmtId="0" fontId="3" fillId="0" borderId="1" xfId="3" applyFont="1" applyFill="1" applyBorder="1" applyAlignment="1">
      <alignment vertical="center" wrapText="1"/>
    </xf>
    <xf numFmtId="0" fontId="3" fillId="0" borderId="1" xfId="3" applyFont="1" applyFill="1" applyBorder="1" applyAlignment="1">
      <alignment horizontal="center" wrapText="1"/>
    </xf>
    <xf numFmtId="2" fontId="3" fillId="0" borderId="1" xfId="3" applyNumberFormat="1" applyFont="1" applyFill="1" applyBorder="1" applyAlignment="1">
      <alignment horizontal="right"/>
    </xf>
    <xf numFmtId="0" fontId="3" fillId="0" borderId="1" xfId="2" applyFont="1" applyFill="1" applyBorder="1"/>
    <xf numFmtId="2" fontId="3" fillId="0" borderId="1" xfId="2" applyNumberFormat="1" applyFont="1" applyFill="1" applyBorder="1" applyAlignment="1">
      <alignment horizontal="right"/>
    </xf>
    <xf numFmtId="0" fontId="3" fillId="0" borderId="0" xfId="2" applyFont="1" applyAlignment="1">
      <alignment wrapText="1"/>
    </xf>
    <xf numFmtId="2" fontId="3" fillId="0" borderId="1" xfId="3" applyNumberFormat="1" applyFont="1" applyBorder="1" applyAlignment="1">
      <alignment horizontal="center" wrapText="1"/>
    </xf>
    <xf numFmtId="2" fontId="3" fillId="0" borderId="1" xfId="3" applyNumberFormat="1" applyFont="1" applyBorder="1" applyAlignment="1">
      <alignment horizontal="center" vertical="center" wrapText="1"/>
    </xf>
    <xf numFmtId="2" fontId="5" fillId="7" borderId="1" xfId="3" applyNumberFormat="1" applyFont="1" applyFill="1" applyBorder="1" applyAlignment="1">
      <alignment horizontal="center" wrapText="1"/>
    </xf>
    <xf numFmtId="2" fontId="5" fillId="5" borderId="1" xfId="3" applyNumberFormat="1" applyFont="1" applyFill="1" applyBorder="1" applyAlignment="1">
      <alignment horizontal="center" wrapText="1"/>
    </xf>
    <xf numFmtId="174" fontId="5" fillId="0" borderId="1" xfId="4" applyNumberFormat="1" applyFont="1" applyFill="1" applyBorder="1" applyAlignment="1">
      <alignment horizontal="left" wrapText="1"/>
    </xf>
    <xf numFmtId="174" fontId="2" fillId="0" borderId="1" xfId="4" applyNumberFormat="1" applyFont="1" applyBorder="1" applyAlignment="1" applyProtection="1">
      <alignment wrapText="1"/>
      <protection locked="0"/>
    </xf>
    <xf numFmtId="0" fontId="4" fillId="3" borderId="6" xfId="0" applyFont="1" applyFill="1" applyBorder="1" applyAlignment="1">
      <alignment horizontal="center" vertical="center" wrapText="1"/>
    </xf>
    <xf numFmtId="2" fontId="4" fillId="3" borderId="7" xfId="0" applyNumberFormat="1" applyFont="1" applyFill="1" applyBorder="1" applyAlignment="1" applyProtection="1">
      <alignment horizontal="center" vertical="center" wrapText="1"/>
    </xf>
    <xf numFmtId="2" fontId="4" fillId="3" borderId="8" xfId="0" applyNumberFormat="1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>
      <alignment horizontal="center" wrapText="1"/>
    </xf>
    <xf numFmtId="2" fontId="4" fillId="3" borderId="10" xfId="0" applyNumberFormat="1" applyFont="1" applyFill="1" applyBorder="1" applyAlignment="1" applyProtection="1">
      <alignment horizontal="center"/>
    </xf>
    <xf numFmtId="0" fontId="5" fillId="0" borderId="1" xfId="0" applyFont="1" applyBorder="1" applyAlignment="1">
      <alignment wrapText="1"/>
    </xf>
    <xf numFmtId="2" fontId="3" fillId="0" borderId="1" xfId="0" applyNumberFormat="1" applyFont="1" applyBorder="1"/>
    <xf numFmtId="2" fontId="3" fillId="0" borderId="1" xfId="0" applyNumberFormat="1" applyFont="1" applyBorder="1" applyProtection="1"/>
    <xf numFmtId="0" fontId="3" fillId="0" borderId="1" xfId="0" applyFont="1" applyBorder="1" applyAlignment="1">
      <alignment wrapText="1"/>
    </xf>
    <xf numFmtId="2" fontId="3" fillId="8" borderId="1" xfId="0" applyNumberFormat="1" applyFont="1" applyFill="1" applyBorder="1" applyProtection="1"/>
    <xf numFmtId="0" fontId="3" fillId="0" borderId="1" xfId="0" applyFont="1" applyFill="1" applyBorder="1" applyAlignment="1">
      <alignment horizontal="left" wrapText="1"/>
    </xf>
    <xf numFmtId="0" fontId="3" fillId="9" borderId="1" xfId="0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>
      <alignment wrapText="1"/>
    </xf>
    <xf numFmtId="2" fontId="5" fillId="7" borderId="1" xfId="0" applyNumberFormat="1" applyFont="1" applyFill="1" applyBorder="1"/>
    <xf numFmtId="2" fontId="5" fillId="7" borderId="1" xfId="0" applyNumberFormat="1" applyFont="1" applyFill="1" applyBorder="1" applyProtection="1"/>
    <xf numFmtId="0" fontId="3" fillId="9" borderId="1" xfId="0" applyFont="1" applyFill="1" applyBorder="1" applyAlignment="1" applyProtection="1">
      <alignment wrapText="1"/>
      <protection locked="0"/>
    </xf>
    <xf numFmtId="0" fontId="5" fillId="0" borderId="1" xfId="0" applyFont="1" applyFill="1" applyBorder="1" applyAlignment="1">
      <alignment horizontal="left" wrapText="1"/>
    </xf>
    <xf numFmtId="2" fontId="5" fillId="0" borderId="1" xfId="0" applyNumberFormat="1" applyFont="1" applyFill="1" applyBorder="1"/>
    <xf numFmtId="2" fontId="5" fillId="0" borderId="1" xfId="0" applyNumberFormat="1" applyFont="1" applyFill="1" applyBorder="1" applyProtection="1"/>
    <xf numFmtId="2" fontId="5" fillId="0" borderId="1" xfId="0" applyNumberFormat="1" applyFont="1" applyBorder="1"/>
    <xf numFmtId="2" fontId="5" fillId="0" borderId="1" xfId="0" applyNumberFormat="1" applyFont="1" applyBorder="1" applyProtection="1"/>
    <xf numFmtId="0" fontId="3" fillId="0" borderId="11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left" wrapText="1"/>
      <protection locked="0"/>
    </xf>
    <xf numFmtId="0" fontId="3" fillId="2" borderId="1" xfId="0" applyFont="1" applyFill="1" applyBorder="1" applyAlignment="1" applyProtection="1">
      <alignment horizontal="left" wrapText="1"/>
      <protection locked="0"/>
    </xf>
    <xf numFmtId="40" fontId="3" fillId="0" borderId="1" xfId="0" applyNumberFormat="1" applyFont="1" applyBorder="1" applyAlignment="1">
      <alignment wrapText="1"/>
    </xf>
    <xf numFmtId="40" fontId="5" fillId="0" borderId="1" xfId="0" applyNumberFormat="1" applyFont="1" applyBorder="1" applyAlignment="1">
      <alignment wrapText="1"/>
    </xf>
    <xf numFmtId="40" fontId="3" fillId="0" borderId="1" xfId="0" applyNumberFormat="1" applyFont="1" applyFill="1" applyBorder="1" applyAlignment="1">
      <alignment wrapText="1"/>
    </xf>
    <xf numFmtId="40" fontId="3" fillId="9" borderId="1" xfId="0" applyNumberFormat="1" applyFont="1" applyFill="1" applyBorder="1" applyAlignment="1" applyProtection="1">
      <alignment wrapText="1"/>
      <protection locked="0"/>
    </xf>
    <xf numFmtId="40" fontId="5" fillId="0" borderId="1" xfId="0" applyNumberFormat="1" applyFont="1" applyFill="1" applyBorder="1" applyAlignment="1">
      <alignment wrapText="1"/>
    </xf>
    <xf numFmtId="40" fontId="3" fillId="2" borderId="1" xfId="0" applyNumberFormat="1" applyFont="1" applyFill="1" applyBorder="1" applyAlignment="1" applyProtection="1">
      <alignment wrapText="1"/>
      <protection locked="0"/>
    </xf>
    <xf numFmtId="2" fontId="3" fillId="0" borderId="1" xfId="0" applyNumberFormat="1" applyFont="1" applyFill="1" applyBorder="1" applyProtection="1">
      <protection locked="0"/>
    </xf>
    <xf numFmtId="40" fontId="3" fillId="0" borderId="1" xfId="0" applyNumberFormat="1" applyFont="1" applyFill="1" applyBorder="1" applyAlignment="1" applyProtection="1">
      <alignment wrapText="1"/>
    </xf>
    <xf numFmtId="0" fontId="3" fillId="0" borderId="1" xfId="0" applyFont="1" applyFill="1" applyBorder="1" applyAlignment="1">
      <alignment wrapText="1"/>
    </xf>
    <xf numFmtId="0" fontId="3" fillId="0" borderId="0" xfId="0" applyFont="1" applyAlignment="1" applyProtection="1">
      <alignment wrapText="1"/>
      <protection locked="0"/>
    </xf>
    <xf numFmtId="0" fontId="5" fillId="0" borderId="0" xfId="0" applyFont="1" applyAlignment="1">
      <alignment horizontal="center" wrapText="1"/>
    </xf>
    <xf numFmtId="2" fontId="4" fillId="3" borderId="10" xfId="0" applyNumberFormat="1" applyFont="1" applyFill="1" applyBorder="1" applyAlignment="1" applyProtection="1">
      <alignment horizontal="center" wrapText="1"/>
    </xf>
    <xf numFmtId="2" fontId="3" fillId="10" borderId="1" xfId="0" applyNumberFormat="1" applyFont="1" applyFill="1" applyBorder="1" applyProtection="1"/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40" fontId="3" fillId="0" borderId="1" xfId="0" applyNumberFormat="1" applyFont="1" applyFill="1" applyBorder="1" applyAlignment="1" applyProtection="1">
      <alignment wrapText="1"/>
      <protection locked="0"/>
    </xf>
    <xf numFmtId="0" fontId="3" fillId="0" borderId="1" xfId="0" applyFont="1" applyFill="1" applyBorder="1" applyAlignment="1" applyProtection="1">
      <alignment horizontal="left" wrapText="1"/>
      <protection locked="0"/>
    </xf>
    <xf numFmtId="0" fontId="3" fillId="2" borderId="1" xfId="0" applyFont="1" applyFill="1" applyBorder="1" applyAlignment="1" applyProtection="1">
      <alignment horizontal="left"/>
      <protection locked="0"/>
    </xf>
    <xf numFmtId="0" fontId="5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174" fontId="5" fillId="0" borderId="1" xfId="4" applyNumberFormat="1" applyFont="1" applyFill="1" applyBorder="1" applyAlignment="1">
      <alignment horizontal="left"/>
    </xf>
    <xf numFmtId="40" fontId="3" fillId="0" borderId="1" xfId="21" applyNumberFormat="1" applyFont="1" applyFill="1" applyBorder="1" applyAlignment="1">
      <alignment wrapText="1"/>
    </xf>
    <xf numFmtId="0" fontId="20" fillId="0" borderId="1" xfId="0" applyFont="1" applyFill="1" applyBorder="1" applyAlignment="1" applyProtection="1">
      <alignment wrapText="1"/>
      <protection locked="0"/>
    </xf>
    <xf numFmtId="0" fontId="3" fillId="6" borderId="1" xfId="0" applyFont="1" applyFill="1" applyBorder="1" applyAlignment="1" applyProtection="1">
      <alignment horizontal="left" wrapText="1"/>
      <protection locked="0"/>
    </xf>
    <xf numFmtId="0" fontId="5" fillId="5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5" fillId="5" borderId="1" xfId="0" applyFont="1" applyFill="1" applyBorder="1" applyAlignment="1">
      <alignment horizontal="left" wrapText="1"/>
    </xf>
    <xf numFmtId="40" fontId="5" fillId="5" borderId="1" xfId="0" applyNumberFormat="1" applyFont="1" applyFill="1" applyBorder="1" applyAlignment="1">
      <alignment wrapText="1"/>
    </xf>
    <xf numFmtId="40" fontId="3" fillId="9" borderId="1" xfId="0" applyNumberFormat="1" applyFont="1" applyFill="1" applyBorder="1" applyAlignment="1">
      <alignment wrapText="1"/>
    </xf>
    <xf numFmtId="40" fontId="3" fillId="9" borderId="1" xfId="0" applyNumberFormat="1" applyFont="1" applyFill="1" applyBorder="1" applyAlignment="1">
      <alignment vertical="center" wrapText="1"/>
    </xf>
    <xf numFmtId="40" fontId="3" fillId="0" borderId="1" xfId="16" applyNumberFormat="1" applyFont="1" applyFill="1" applyBorder="1" applyProtection="1">
      <protection locked="0"/>
    </xf>
    <xf numFmtId="40" fontId="3" fillId="0" borderId="1" xfId="16" applyNumberFormat="1" applyFont="1" applyFill="1" applyBorder="1" applyAlignment="1" applyProtection="1">
      <alignment vertical="center" wrapText="1"/>
      <protection locked="0"/>
    </xf>
    <xf numFmtId="0" fontId="5" fillId="0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left" wrapText="1"/>
    </xf>
    <xf numFmtId="0" fontId="3" fillId="9" borderId="1" xfId="0" applyFont="1" applyFill="1" applyBorder="1" applyAlignment="1">
      <alignment horizontal="left" vertical="center"/>
    </xf>
    <xf numFmtId="0" fontId="3" fillId="9" borderId="1" xfId="0" applyFont="1" applyFill="1" applyBorder="1" applyAlignment="1">
      <alignment horizontal="left"/>
    </xf>
    <xf numFmtId="40" fontId="3" fillId="6" borderId="1" xfId="0" applyNumberFormat="1" applyFont="1" applyFill="1" applyBorder="1" applyAlignment="1" applyProtection="1">
      <alignment wrapText="1"/>
      <protection locked="0"/>
    </xf>
    <xf numFmtId="0" fontId="3" fillId="6" borderId="1" xfId="0" applyFont="1" applyFill="1" applyBorder="1" applyAlignment="1" applyProtection="1">
      <alignment horizontal="left" vertical="center" wrapText="1"/>
      <protection locked="0"/>
    </xf>
    <xf numFmtId="40" fontId="3" fillId="0" borderId="1" xfId="0" applyNumberFormat="1" applyFont="1" applyFill="1" applyBorder="1" applyAlignment="1">
      <alignment vertical="center" wrapText="1"/>
    </xf>
    <xf numFmtId="40" fontId="3" fillId="6" borderId="1" xfId="21" applyNumberFormat="1" applyFont="1" applyFill="1" applyBorder="1" applyAlignment="1" applyProtection="1">
      <alignment wrapText="1"/>
      <protection locked="0"/>
    </xf>
    <xf numFmtId="40" fontId="3" fillId="0" borderId="1" xfId="21" applyNumberFormat="1" applyFont="1" applyFill="1" applyBorder="1" applyAlignment="1">
      <alignment vertical="center" wrapText="1"/>
    </xf>
    <xf numFmtId="40" fontId="3" fillId="6" borderId="1" xfId="0" applyNumberFormat="1" applyFont="1" applyFill="1" applyBorder="1" applyAlignment="1" applyProtection="1">
      <alignment vertical="center" wrapText="1"/>
      <protection locked="0"/>
    </xf>
    <xf numFmtId="0" fontId="3" fillId="0" borderId="0" xfId="0" applyFont="1"/>
    <xf numFmtId="1" fontId="20" fillId="0" borderId="1" xfId="0" applyNumberFormat="1" applyFont="1" applyFill="1" applyBorder="1"/>
    <xf numFmtId="1" fontId="3" fillId="0" borderId="1" xfId="0" applyNumberFormat="1" applyFont="1" applyFill="1" applyBorder="1" applyAlignment="1">
      <alignment horizontal="left"/>
    </xf>
    <xf numFmtId="170" fontId="3" fillId="6" borderId="1" xfId="21" applyFont="1" applyFill="1" applyBorder="1" applyAlignment="1" applyProtection="1">
      <alignment horizontal="left" wrapText="1"/>
      <protection locked="0"/>
    </xf>
    <xf numFmtId="170" fontId="3" fillId="9" borderId="1" xfId="21" applyFont="1" applyFill="1" applyBorder="1" applyAlignment="1" applyProtection="1">
      <alignment horizontal="left" wrapText="1"/>
      <protection locked="0"/>
    </xf>
    <xf numFmtId="170" fontId="3" fillId="9" borderId="1" xfId="21" applyFont="1" applyFill="1" applyBorder="1" applyAlignment="1">
      <alignment horizontal="left"/>
    </xf>
    <xf numFmtId="0" fontId="10" fillId="0" borderId="0" xfId="0" applyFont="1"/>
    <xf numFmtId="40" fontId="3" fillId="9" borderId="1" xfId="21" applyNumberFormat="1" applyFont="1" applyFill="1" applyBorder="1" applyAlignment="1">
      <alignment wrapText="1"/>
    </xf>
    <xf numFmtId="0" fontId="3" fillId="9" borderId="1" xfId="0" applyFont="1" applyFill="1" applyBorder="1" applyAlignment="1" applyProtection="1">
      <alignment vertical="center" wrapText="1"/>
      <protection locked="0"/>
    </xf>
    <xf numFmtId="0" fontId="21" fillId="0" borderId="1" xfId="0" applyFont="1" applyBorder="1" applyAlignment="1">
      <alignment horizontal="left"/>
    </xf>
    <xf numFmtId="170" fontId="3" fillId="0" borderId="1" xfId="21" applyFont="1" applyFill="1" applyBorder="1" applyAlignment="1" applyProtection="1">
      <alignment horizontal="left" wrapText="1"/>
      <protection locked="0"/>
    </xf>
    <xf numFmtId="170" fontId="3" fillId="0" borderId="1" xfId="21" applyFont="1" applyBorder="1" applyAlignment="1">
      <alignment wrapText="1"/>
    </xf>
    <xf numFmtId="170" fontId="3" fillId="0" borderId="1" xfId="21" applyFont="1" applyFill="1" applyBorder="1" applyAlignment="1" applyProtection="1">
      <alignment wrapText="1"/>
      <protection locked="0"/>
    </xf>
    <xf numFmtId="170" fontId="3" fillId="9" borderId="1" xfId="21" applyFont="1" applyFill="1" applyBorder="1" applyAlignment="1" applyProtection="1">
      <alignment wrapText="1"/>
      <protection locked="0"/>
    </xf>
    <xf numFmtId="0" fontId="3" fillId="0" borderId="1" xfId="22" applyFont="1" applyFill="1" applyBorder="1" applyAlignment="1" applyProtection="1">
      <alignment horizontal="left" wrapText="1"/>
      <protection locked="0"/>
    </xf>
    <xf numFmtId="0" fontId="3" fillId="11" borderId="1" xfId="22" applyFont="1" applyFill="1" applyBorder="1" applyAlignment="1" applyProtection="1">
      <alignment horizontal="left" wrapText="1"/>
      <protection locked="0"/>
    </xf>
    <xf numFmtId="0" fontId="3" fillId="12" borderId="1" xfId="22" applyFont="1" applyFill="1" applyBorder="1" applyAlignment="1">
      <alignment horizontal="left" wrapText="1"/>
    </xf>
    <xf numFmtId="0" fontId="3" fillId="0" borderId="1" xfId="22" applyFont="1" applyBorder="1" applyAlignment="1">
      <alignment horizontal="left" wrapText="1"/>
    </xf>
    <xf numFmtId="0" fontId="3" fillId="9" borderId="1" xfId="22" applyFont="1" applyFill="1" applyBorder="1" applyAlignment="1" applyProtection="1">
      <alignment horizontal="left" wrapText="1"/>
      <protection locked="0"/>
    </xf>
    <xf numFmtId="0" fontId="3" fillId="9" borderId="1" xfId="22" applyFont="1" applyFill="1" applyBorder="1" applyAlignment="1">
      <alignment horizontal="left"/>
    </xf>
    <xf numFmtId="40" fontId="3" fillId="0" borderId="1" xfId="22" applyNumberFormat="1" applyFont="1" applyBorder="1" applyAlignment="1">
      <alignment wrapText="1"/>
    </xf>
    <xf numFmtId="40" fontId="3" fillId="9" borderId="1" xfId="22" applyNumberFormat="1" applyFont="1" applyFill="1" applyBorder="1" applyAlignment="1">
      <alignment wrapText="1"/>
    </xf>
    <xf numFmtId="2" fontId="3" fillId="8" borderId="1" xfId="0" applyNumberFormat="1" applyFont="1" applyFill="1" applyBorder="1" applyAlignment="1" applyProtection="1">
      <alignment vertical="center" wrapText="1"/>
    </xf>
    <xf numFmtId="2" fontId="3" fillId="8" borderId="1" xfId="0" applyNumberFormat="1" applyFont="1" applyFill="1" applyBorder="1" applyAlignment="1" applyProtection="1">
      <alignment vertical="center"/>
    </xf>
    <xf numFmtId="2" fontId="5" fillId="7" borderId="1" xfId="0" applyNumberFormat="1" applyFont="1" applyFill="1" applyBorder="1" applyAlignment="1" applyProtection="1">
      <alignment vertical="center"/>
    </xf>
    <xf numFmtId="2" fontId="3" fillId="0" borderId="1" xfId="0" applyNumberFormat="1" applyFont="1" applyFill="1" applyBorder="1" applyProtection="1"/>
    <xf numFmtId="2" fontId="5" fillId="5" borderId="1" xfId="0" applyNumberFormat="1" applyFont="1" applyFill="1" applyBorder="1" applyProtection="1"/>
    <xf numFmtId="0" fontId="4" fillId="3" borderId="6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/>
    </xf>
    <xf numFmtId="0" fontId="5" fillId="0" borderId="1" xfId="0" applyFont="1" applyBorder="1" applyAlignment="1"/>
    <xf numFmtId="0" fontId="3" fillId="0" borderId="1" xfId="0" applyFont="1" applyBorder="1" applyAlignment="1"/>
    <xf numFmtId="0" fontId="3" fillId="9" borderId="1" xfId="0" applyFont="1" applyFill="1" applyBorder="1" applyAlignment="1" applyProtection="1">
      <alignment horizontal="left"/>
      <protection locked="0"/>
    </xf>
    <xf numFmtId="0" fontId="5" fillId="0" borderId="1" xfId="0" applyFont="1" applyFill="1" applyBorder="1" applyAlignment="1"/>
    <xf numFmtId="0" fontId="3" fillId="9" borderId="1" xfId="0" applyFont="1" applyFill="1" applyBorder="1" applyAlignment="1" applyProtection="1">
      <protection locked="0"/>
    </xf>
    <xf numFmtId="0" fontId="3" fillId="0" borderId="11" xfId="0" applyFont="1" applyFill="1" applyBorder="1" applyAlignment="1" applyProtection="1">
      <alignment horizontal="left"/>
    </xf>
    <xf numFmtId="0" fontId="5" fillId="2" borderId="1" xfId="0" applyFont="1" applyFill="1" applyBorder="1" applyAlignment="1" applyProtection="1">
      <alignment horizontal="left"/>
      <protection locked="0"/>
    </xf>
    <xf numFmtId="174" fontId="2" fillId="0" borderId="1" xfId="4" applyNumberFormat="1" applyFont="1" applyBorder="1" applyAlignment="1" applyProtection="1">
      <protection locked="0"/>
    </xf>
    <xf numFmtId="40" fontId="3" fillId="0" borderId="1" xfId="0" applyNumberFormat="1" applyFont="1" applyBorder="1" applyAlignment="1"/>
    <xf numFmtId="40" fontId="5" fillId="0" borderId="1" xfId="0" applyNumberFormat="1" applyFont="1" applyBorder="1" applyAlignment="1"/>
    <xf numFmtId="40" fontId="3" fillId="0" borderId="1" xfId="0" applyNumberFormat="1" applyFont="1" applyFill="1" applyBorder="1" applyAlignment="1"/>
    <xf numFmtId="40" fontId="3" fillId="9" borderId="1" xfId="0" applyNumberFormat="1" applyFont="1" applyFill="1" applyBorder="1" applyAlignment="1" applyProtection="1">
      <protection locked="0"/>
    </xf>
    <xf numFmtId="40" fontId="5" fillId="0" borderId="1" xfId="0" applyNumberFormat="1" applyFont="1" applyFill="1" applyBorder="1" applyAlignment="1"/>
    <xf numFmtId="40" fontId="3" fillId="2" borderId="1" xfId="0" applyNumberFormat="1" applyFont="1" applyFill="1" applyBorder="1" applyAlignment="1" applyProtection="1">
      <protection locked="0"/>
    </xf>
    <xf numFmtId="40" fontId="3" fillId="0" borderId="1" xfId="0" applyNumberFormat="1" applyFont="1" applyFill="1" applyBorder="1" applyAlignment="1" applyProtection="1"/>
    <xf numFmtId="0" fontId="3" fillId="0" borderId="1" xfId="0" applyFont="1" applyFill="1" applyBorder="1" applyAlignment="1"/>
    <xf numFmtId="0" fontId="3" fillId="0" borderId="0" xfId="0" applyFont="1" applyAlignment="1"/>
    <xf numFmtId="0" fontId="3" fillId="0" borderId="0" xfId="0" applyFont="1" applyAlignment="1" applyProtection="1">
      <protection locked="0"/>
    </xf>
    <xf numFmtId="0" fontId="3" fillId="0" borderId="1" xfId="0" applyFont="1" applyBorder="1" applyAlignment="1" applyProtection="1">
      <protection locked="0"/>
    </xf>
    <xf numFmtId="0" fontId="3" fillId="0" borderId="1" xfId="0" applyFont="1" applyFill="1" applyBorder="1" applyAlignment="1" applyProtection="1">
      <protection locked="0"/>
    </xf>
    <xf numFmtId="0" fontId="20" fillId="0" borderId="1" xfId="0" applyFont="1" applyFill="1" applyBorder="1" applyAlignment="1" applyProtection="1">
      <protection locked="0"/>
    </xf>
    <xf numFmtId="0" fontId="3" fillId="6" borderId="1" xfId="0" applyFont="1" applyFill="1" applyBorder="1" applyAlignment="1" applyProtection="1">
      <alignment horizontal="left"/>
      <protection locked="0"/>
    </xf>
    <xf numFmtId="0" fontId="5" fillId="5" borderId="1" xfId="0" applyFont="1" applyFill="1" applyBorder="1" applyAlignment="1"/>
    <xf numFmtId="0" fontId="3" fillId="0" borderId="1" xfId="0" applyFont="1" applyBorder="1" applyAlignment="1">
      <alignment horizontal="left" vertical="top"/>
    </xf>
    <xf numFmtId="0" fontId="5" fillId="5" borderId="1" xfId="0" applyFont="1" applyFill="1" applyBorder="1" applyAlignment="1">
      <alignment horizontal="left"/>
    </xf>
    <xf numFmtId="0" fontId="3" fillId="0" borderId="1" xfId="0" applyFont="1" applyFill="1" applyBorder="1" applyAlignment="1" applyProtection="1">
      <alignment horizontal="left"/>
      <protection locked="0"/>
    </xf>
    <xf numFmtId="40" fontId="5" fillId="5" borderId="1" xfId="0" applyNumberFormat="1" applyFont="1" applyFill="1" applyBorder="1" applyAlignment="1"/>
    <xf numFmtId="40" fontId="3" fillId="9" borderId="1" xfId="0" applyNumberFormat="1" applyFont="1" applyFill="1" applyBorder="1" applyAlignment="1"/>
    <xf numFmtId="40" fontId="3" fillId="9" borderId="1" xfId="0" applyNumberFormat="1" applyFont="1" applyFill="1" applyBorder="1" applyAlignment="1">
      <alignment vertical="center"/>
    </xf>
    <xf numFmtId="40" fontId="3" fillId="0" borderId="1" xfId="16" applyNumberFormat="1" applyFont="1" applyFill="1" applyBorder="1" applyAlignment="1" applyProtection="1">
      <protection locked="0"/>
    </xf>
    <xf numFmtId="40" fontId="3" fillId="0" borderId="1" xfId="0" applyNumberFormat="1" applyFont="1" applyFill="1" applyBorder="1" applyAlignment="1" applyProtection="1">
      <protection locked="0"/>
    </xf>
    <xf numFmtId="40" fontId="3" fillId="0" borderId="1" xfId="16" applyNumberFormat="1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>
      <alignment horizontal="left" vertical="center"/>
    </xf>
    <xf numFmtId="40" fontId="3" fillId="6" borderId="1" xfId="0" applyNumberFormat="1" applyFont="1" applyFill="1" applyBorder="1" applyAlignment="1" applyProtection="1">
      <protection locked="0"/>
    </xf>
    <xf numFmtId="0" fontId="3" fillId="6" borderId="1" xfId="0" applyFont="1" applyFill="1" applyBorder="1" applyAlignment="1" applyProtection="1">
      <alignment horizontal="left" vertical="center"/>
      <protection locked="0"/>
    </xf>
    <xf numFmtId="40" fontId="3" fillId="0" borderId="1" xfId="0" applyNumberFormat="1" applyFont="1" applyFill="1" applyBorder="1" applyAlignment="1">
      <alignment vertical="center"/>
    </xf>
    <xf numFmtId="40" fontId="3" fillId="6" borderId="1" xfId="21" applyNumberFormat="1" applyFont="1" applyFill="1" applyBorder="1" applyAlignment="1" applyProtection="1">
      <protection locked="0"/>
    </xf>
    <xf numFmtId="40" fontId="3" fillId="0" borderId="1" xfId="21" applyNumberFormat="1" applyFont="1" applyFill="1" applyBorder="1" applyAlignment="1">
      <alignment vertical="center"/>
    </xf>
    <xf numFmtId="40" fontId="3" fillId="0" borderId="1" xfId="21" applyNumberFormat="1" applyFont="1" applyFill="1" applyBorder="1" applyAlignment="1"/>
    <xf numFmtId="40" fontId="3" fillId="6" borderId="1" xfId="0" applyNumberFormat="1" applyFont="1" applyFill="1" applyBorder="1" applyAlignment="1" applyProtection="1">
      <alignment vertical="center"/>
      <protection locked="0"/>
    </xf>
    <xf numFmtId="1" fontId="20" fillId="0" borderId="1" xfId="0" applyNumberFormat="1" applyFont="1" applyFill="1" applyBorder="1" applyAlignment="1"/>
    <xf numFmtId="170" fontId="3" fillId="6" borderId="1" xfId="21" applyFont="1" applyFill="1" applyBorder="1" applyAlignment="1" applyProtection="1">
      <alignment horizontal="left"/>
      <protection locked="0"/>
    </xf>
    <xf numFmtId="170" fontId="3" fillId="9" borderId="1" xfId="21" applyFont="1" applyFill="1" applyBorder="1" applyAlignment="1" applyProtection="1">
      <alignment horizontal="left"/>
      <protection locked="0"/>
    </xf>
    <xf numFmtId="0" fontId="10" fillId="0" borderId="0" xfId="0" applyFont="1" applyAlignment="1"/>
    <xf numFmtId="40" fontId="3" fillId="9" borderId="1" xfId="21" applyNumberFormat="1" applyFont="1" applyFill="1" applyBorder="1" applyAlignment="1"/>
    <xf numFmtId="0" fontId="3" fillId="9" borderId="1" xfId="0" applyFont="1" applyFill="1" applyBorder="1" applyAlignment="1" applyProtection="1">
      <alignment vertical="center"/>
      <protection locked="0"/>
    </xf>
    <xf numFmtId="170" fontId="3" fillId="0" borderId="1" xfId="21" applyFont="1" applyFill="1" applyBorder="1" applyAlignment="1" applyProtection="1">
      <alignment horizontal="left"/>
      <protection locked="0"/>
    </xf>
    <xf numFmtId="170" fontId="3" fillId="0" borderId="1" xfId="21" applyFont="1" applyBorder="1" applyAlignment="1"/>
    <xf numFmtId="170" fontId="3" fillId="0" borderId="1" xfId="21" applyFont="1" applyFill="1" applyBorder="1" applyAlignment="1" applyProtection="1">
      <protection locked="0"/>
    </xf>
    <xf numFmtId="170" fontId="3" fillId="9" borderId="1" xfId="21" applyFont="1" applyFill="1" applyBorder="1" applyAlignment="1" applyProtection="1">
      <protection locked="0"/>
    </xf>
    <xf numFmtId="0" fontId="3" fillId="0" borderId="1" xfId="22" applyFont="1" applyFill="1" applyBorder="1" applyAlignment="1" applyProtection="1">
      <alignment horizontal="left"/>
      <protection locked="0"/>
    </xf>
    <xf numFmtId="0" fontId="3" fillId="11" borderId="1" xfId="22" applyFont="1" applyFill="1" applyBorder="1" applyAlignment="1" applyProtection="1">
      <alignment horizontal="left"/>
      <protection locked="0"/>
    </xf>
    <xf numFmtId="0" fontId="3" fillId="12" borderId="1" xfId="22" applyFont="1" applyFill="1" applyBorder="1" applyAlignment="1">
      <alignment horizontal="left"/>
    </xf>
    <xf numFmtId="0" fontId="3" fillId="0" borderId="1" xfId="22" applyFont="1" applyBorder="1" applyAlignment="1">
      <alignment horizontal="left"/>
    </xf>
    <xf numFmtId="0" fontId="3" fillId="9" borderId="1" xfId="22" applyFont="1" applyFill="1" applyBorder="1" applyAlignment="1" applyProtection="1">
      <alignment horizontal="left"/>
      <protection locked="0"/>
    </xf>
    <xf numFmtId="40" fontId="3" fillId="0" borderId="1" xfId="22" applyNumberFormat="1" applyFont="1" applyBorder="1" applyAlignment="1"/>
    <xf numFmtId="40" fontId="3" fillId="9" borderId="1" xfId="22" applyNumberFormat="1" applyFont="1" applyFill="1" applyBorder="1" applyAlignment="1"/>
    <xf numFmtId="0" fontId="0" fillId="0" borderId="0" xfId="0" applyAlignment="1"/>
    <xf numFmtId="2" fontId="4" fillId="3" borderId="10" xfId="0" applyNumberFormat="1" applyFont="1" applyFill="1" applyBorder="1" applyAlignment="1">
      <alignment horizontal="center"/>
    </xf>
    <xf numFmtId="2" fontId="3" fillId="0" borderId="1" xfId="0" applyNumberFormat="1" applyFont="1" applyBorder="1" applyProtection="1">
      <protection locked="0"/>
    </xf>
    <xf numFmtId="43" fontId="0" fillId="0" borderId="1" xfId="4" applyFont="1" applyFill="1" applyBorder="1" applyProtection="1">
      <protection locked="0"/>
    </xf>
    <xf numFmtId="2" fontId="4" fillId="3" borderId="10" xfId="0" applyNumberFormat="1" applyFont="1" applyFill="1" applyBorder="1" applyAlignment="1">
      <alignment horizontal="center" wrapText="1"/>
    </xf>
    <xf numFmtId="2" fontId="3" fillId="0" borderId="1" xfId="0" applyNumberFormat="1" applyFont="1" applyBorder="1" applyAlignment="1" applyProtection="1">
      <alignment vertical="center"/>
      <protection locked="0"/>
    </xf>
    <xf numFmtId="2" fontId="5" fillId="7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 applyProtection="1">
      <alignment vertical="center"/>
      <protection locked="0"/>
    </xf>
    <xf numFmtId="2" fontId="5" fillId="7" borderId="1" xfId="0" applyNumberFormat="1" applyFont="1" applyFill="1" applyBorder="1" applyAlignment="1">
      <alignment vertical="center"/>
    </xf>
    <xf numFmtId="2" fontId="3" fillId="0" borderId="0" xfId="0" applyNumberFormat="1" applyFont="1"/>
    <xf numFmtId="175" fontId="3" fillId="0" borderId="1" xfId="0" applyNumberFormat="1" applyFont="1" applyBorder="1" applyProtection="1">
      <protection locked="0"/>
    </xf>
    <xf numFmtId="2" fontId="3" fillId="0" borderId="1" xfId="0" applyNumberFormat="1" applyFont="1" applyFill="1" applyBorder="1"/>
    <xf numFmtId="174" fontId="0" fillId="0" borderId="1" xfId="4" applyNumberFormat="1" applyFont="1" applyFill="1" applyBorder="1" applyProtection="1">
      <protection locked="0"/>
    </xf>
    <xf numFmtId="2" fontId="11" fillId="0" borderId="1" xfId="0" applyNumberFormat="1" applyFont="1" applyBorder="1" applyProtection="1">
      <protection locked="0"/>
    </xf>
    <xf numFmtId="43" fontId="3" fillId="0" borderId="1" xfId="4" applyFont="1" applyFill="1" applyBorder="1" applyProtection="1">
      <protection locked="0"/>
    </xf>
    <xf numFmtId="0" fontId="3" fillId="0" borderId="0" xfId="0" applyFont="1" applyFill="1"/>
    <xf numFmtId="175" fontId="0" fillId="0" borderId="0" xfId="0" applyNumberFormat="1" applyFill="1"/>
    <xf numFmtId="176" fontId="0" fillId="0" borderId="0" xfId="0" applyNumberFormat="1" applyFill="1"/>
    <xf numFmtId="2" fontId="3" fillId="13" borderId="1" xfId="0" applyNumberFormat="1" applyFont="1" applyFill="1" applyBorder="1" applyProtection="1">
      <protection locked="0"/>
    </xf>
    <xf numFmtId="2" fontId="3" fillId="11" borderId="1" xfId="0" applyNumberFormat="1" applyFont="1" applyFill="1" applyBorder="1" applyProtection="1">
      <protection locked="0"/>
    </xf>
    <xf numFmtId="2" fontId="3" fillId="11" borderId="0" xfId="0" applyNumberFormat="1" applyFont="1" applyFill="1"/>
    <xf numFmtId="2" fontId="3" fillId="0" borderId="0" xfId="0" applyNumberFormat="1" applyFont="1" applyFill="1"/>
    <xf numFmtId="43" fontId="10" fillId="13" borderId="1" xfId="4" applyFont="1" applyFill="1" applyBorder="1" applyProtection="1">
      <protection locked="0"/>
    </xf>
    <xf numFmtId="2" fontId="3" fillId="13" borderId="0" xfId="0" applyNumberFormat="1" applyFont="1" applyFill="1"/>
    <xf numFmtId="0" fontId="22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3" borderId="1" xfId="2" applyFont="1" applyFill="1" applyBorder="1" applyAlignment="1">
      <alignment horizontal="center" vertical="center" wrapText="1"/>
    </xf>
    <xf numFmtId="0" fontId="23" fillId="0" borderId="2" xfId="2" applyFont="1" applyBorder="1" applyAlignment="1">
      <alignment horizontal="center"/>
    </xf>
    <xf numFmtId="0" fontId="22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/>
    </xf>
    <xf numFmtId="2" fontId="4" fillId="3" borderId="1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/>
    </xf>
    <xf numFmtId="2" fontId="4" fillId="3" borderId="7" xfId="0" applyNumberFormat="1" applyFont="1" applyFill="1" applyBorder="1" applyAlignment="1" applyProtection="1">
      <alignment horizontal="center" vertical="center" wrapText="1"/>
    </xf>
    <xf numFmtId="2" fontId="4" fillId="3" borderId="8" xfId="0" applyNumberFormat="1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2" fontId="4" fillId="3" borderId="13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2" fontId="4" fillId="3" borderId="7" xfId="0" applyNumberFormat="1" applyFont="1" applyFill="1" applyBorder="1" applyAlignment="1">
      <alignment horizontal="center" vertical="center" wrapText="1"/>
    </xf>
    <xf numFmtId="2" fontId="4" fillId="3" borderId="17" xfId="0" applyNumberFormat="1" applyFont="1" applyFill="1" applyBorder="1" applyAlignment="1">
      <alignment horizontal="center" vertical="center" wrapText="1"/>
    </xf>
    <xf numFmtId="2" fontId="4" fillId="3" borderId="8" xfId="0" applyNumberFormat="1" applyFont="1" applyFill="1" applyBorder="1" applyAlignment="1">
      <alignment horizontal="center" vertical="center" wrapText="1"/>
    </xf>
  </cellXfs>
  <cellStyles count="63">
    <cellStyle name="Comma 2" xfId="4"/>
    <cellStyle name="Comma 2 2" xfId="5"/>
    <cellStyle name="Comma 2 3" xfId="6"/>
    <cellStyle name="Comma 3" xfId="7"/>
    <cellStyle name="Comma 4" xfId="8"/>
    <cellStyle name="Comma 5" xfId="9"/>
    <cellStyle name="Currency 2" xfId="10"/>
    <cellStyle name="DateLong" xfId="11"/>
    <cellStyle name="DateShort" xfId="12"/>
    <cellStyle name="Excel Built-in Normal" xfId="13"/>
    <cellStyle name="Factor" xfId="14"/>
    <cellStyle name="Hyperlink" xfId="1" builtinId="8"/>
    <cellStyle name="Hyperlink 2" xfId="15"/>
    <cellStyle name="Normal" xfId="0" builtinId="0"/>
    <cellStyle name="Normal 10" xfId="16"/>
    <cellStyle name="Normal 10 2" xfId="17"/>
    <cellStyle name="Normal 10 3" xfId="18"/>
    <cellStyle name="Normal 11" xfId="19"/>
    <cellStyle name="Normal 11 2" xfId="20"/>
    <cellStyle name="Normal 12" xfId="21"/>
    <cellStyle name="Normal 12 2" xfId="22"/>
    <cellStyle name="Normal 12 3" xfId="23"/>
    <cellStyle name="Normal 13" xfId="24"/>
    <cellStyle name="Normal 14" xfId="62"/>
    <cellStyle name="Normal 15" xfId="25"/>
    <cellStyle name="Normal 17" xfId="26"/>
    <cellStyle name="Normal 183" xfId="27"/>
    <cellStyle name="Normal 2" xfId="2"/>
    <cellStyle name="Normal 2 2" xfId="28"/>
    <cellStyle name="Normal 2 3" xfId="29"/>
    <cellStyle name="Normal 2 4" xfId="30"/>
    <cellStyle name="Normal 2 4 2" xfId="31"/>
    <cellStyle name="Normal 3" xfId="32"/>
    <cellStyle name="Normal 3 2" xfId="33"/>
    <cellStyle name="Normal 3 3" xfId="34"/>
    <cellStyle name="Normal 4" xfId="35"/>
    <cellStyle name="Normal 4 2" xfId="36"/>
    <cellStyle name="Normal 4 3" xfId="37"/>
    <cellStyle name="Normal 5" xfId="38"/>
    <cellStyle name="Normal 5 2" xfId="39"/>
    <cellStyle name="Normal 6" xfId="40"/>
    <cellStyle name="Normal 7" xfId="41"/>
    <cellStyle name="Normal 8" xfId="42"/>
    <cellStyle name="Normal 9" xfId="43"/>
    <cellStyle name="Normal 9 2" xfId="44"/>
    <cellStyle name="Normal_FORMATS 5 YEAR ALOKE" xfId="3"/>
    <cellStyle name="Percent 10" xfId="45"/>
    <cellStyle name="Percent 11" xfId="46"/>
    <cellStyle name="Percent 13" xfId="47"/>
    <cellStyle name="Percent 2" xfId="48"/>
    <cellStyle name="Percent 2 2" xfId="49"/>
    <cellStyle name="Percent 2 3" xfId="50"/>
    <cellStyle name="Percent 2 4" xfId="51"/>
    <cellStyle name="Percent 3" xfId="52"/>
    <cellStyle name="Percent 4" xfId="53"/>
    <cellStyle name="Percent 5" xfId="54"/>
    <cellStyle name="Percent 6" xfId="55"/>
    <cellStyle name="Percent 7" xfId="56"/>
    <cellStyle name="Percent 8" xfId="57"/>
    <cellStyle name="Percent 9" xfId="58"/>
    <cellStyle name="Percent 9 2" xfId="59"/>
    <cellStyle name="Smart Title" xfId="60"/>
    <cellStyle name="Year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PP%20True%20up%20Additional%20Info/RSF%20FINAL%20SHEETS/RSF%20for%20ARR23-24%20Final%20pratim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PP%20True%20up%20Additional%20Info/RSF%20FINAL%20SHEETS/2018-19%20RSF_Formats%20S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7\rac\RSF%20for%20ARR23-24%20Final%20pratim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Notes"/>
      <sheetName val="1|ARR"/>
      <sheetName val="1.1|Trans Cost"/>
      <sheetName val="1.2|SLDC"/>
      <sheetName val="1.3|Dist Cost"/>
      <sheetName val="1.4| PP Cost-Reg"/>
      <sheetName val="1.4(i)|NCE-B Year"/>
      <sheetName val="1.4(ii)|NCE- Year 1"/>
      <sheetName val="1.4(iii)|NCE- Year 2"/>
      <sheetName val="1.4(iv)|NCE- Year 3"/>
      <sheetName val="1.4(v)|NCE -Year 4"/>
      <sheetName val="1.4 (vi)|NCE-Year 5"/>
      <sheetName val="1.4a|PP Cost- NonReg"/>
      <sheetName val="1.4 b|Sales to Licensees"/>
      <sheetName val="1.4c|D-D Purchases"/>
      <sheetName val="1.5|Int CSD"/>
      <sheetName val="1.6|Supply Margin"/>
      <sheetName val="1.7|Other Costs"/>
      <sheetName val="A|New Cons Categ"/>
      <sheetName val="2|CoS"/>
      <sheetName val="3|Sales Forecast"/>
      <sheetName val="4|PP Requirement"/>
      <sheetName val="4a| Energy Losses"/>
      <sheetName val="4b|Transmission Losses"/>
      <sheetName val="4.1|Energy Availability"/>
      <sheetName val="4.2|Energy Dispatch"/>
      <sheetName val="5|Revenue Current Tariff"/>
      <sheetName val="5a|Incentives Current"/>
      <sheetName val="5b|Cons switching to comp"/>
      <sheetName val="5c|Cons served under open acces"/>
      <sheetName val="6|NTI current"/>
      <sheetName val="7|Total Rev Current"/>
      <sheetName val="8|Rev Gap"/>
      <sheetName val="9|Revenue Gap Adj"/>
      <sheetName val="10|Revenue Proposed Tariff"/>
      <sheetName val="10a|Incentives Proposed"/>
      <sheetName val="11|NTI proposed"/>
      <sheetName val="12|Total Rev Proposed Tariff"/>
      <sheetName val="13|Cost and Revenue"/>
    </sheetNames>
    <sheetDataSet>
      <sheetData sheetId="0"/>
      <sheetData sheetId="1">
        <row r="6">
          <cell r="C6" t="str">
            <v>2019-20</v>
          </cell>
        </row>
        <row r="7">
          <cell r="C7" t="str">
            <v>2020-21</v>
          </cell>
        </row>
        <row r="8">
          <cell r="C8" t="str">
            <v>2021-22</v>
          </cell>
        </row>
        <row r="9">
          <cell r="C9" t="str">
            <v>2022-23</v>
          </cell>
        </row>
        <row r="10">
          <cell r="C10" t="str">
            <v>2023-24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Q8">
            <v>24793.179656956261</v>
          </cell>
        </row>
        <row r="13">
          <cell r="Q13">
            <v>12637.776348956262</v>
          </cell>
        </row>
        <row r="26">
          <cell r="Q26">
            <v>5366.885069429999</v>
          </cell>
        </row>
        <row r="42">
          <cell r="Q42">
            <v>5483.3316510000013</v>
          </cell>
        </row>
        <row r="58">
          <cell r="Q58">
            <v>4699.9232719999991</v>
          </cell>
        </row>
        <row r="84">
          <cell r="Q84">
            <v>23569.451373210628</v>
          </cell>
        </row>
        <row r="89">
          <cell r="Q89">
            <v>10818.392753070628</v>
          </cell>
        </row>
        <row r="102">
          <cell r="Q102">
            <v>5679.3843568400007</v>
          </cell>
        </row>
        <row r="118">
          <cell r="Q118">
            <v>5427.971559560001</v>
          </cell>
        </row>
        <row r="134">
          <cell r="Q134">
            <v>5232.4913560100003</v>
          </cell>
        </row>
        <row r="157">
          <cell r="Q157">
            <v>24286.221616735649</v>
          </cell>
        </row>
        <row r="162">
          <cell r="Q162">
            <v>11744.842873355647</v>
          </cell>
        </row>
        <row r="175">
          <cell r="Q175">
            <v>5013.6098782100016</v>
          </cell>
        </row>
        <row r="191">
          <cell r="Q191">
            <v>4537.0454254399992</v>
          </cell>
        </row>
        <row r="207">
          <cell r="Q207">
            <v>4437.797870540001</v>
          </cell>
        </row>
        <row r="232">
          <cell r="Q232">
            <v>25034.989680962182</v>
          </cell>
        </row>
        <row r="237">
          <cell r="Q237">
            <v>11724.357638552183</v>
          </cell>
        </row>
        <row r="250">
          <cell r="Q250">
            <v>5762.1870110899945</v>
          </cell>
        </row>
        <row r="266">
          <cell r="Q266">
            <v>5780.5574563200007</v>
          </cell>
        </row>
        <row r="282">
          <cell r="Q282">
            <v>5940.8157443299997</v>
          </cell>
        </row>
        <row r="304">
          <cell r="Q304">
            <v>25658.947330773848</v>
          </cell>
        </row>
        <row r="309">
          <cell r="Q309">
            <v>11032.213267943493</v>
          </cell>
        </row>
        <row r="322">
          <cell r="Q322">
            <v>6570.4030706229705</v>
          </cell>
        </row>
        <row r="338">
          <cell r="Q338">
            <v>7499.6923069068225</v>
          </cell>
        </row>
        <row r="354">
          <cell r="Q354">
            <v>7245.2895738575216</v>
          </cell>
        </row>
        <row r="377">
          <cell r="Q377">
            <v>26286.172489506782</v>
          </cell>
        </row>
        <row r="382">
          <cell r="Q382">
            <v>10590.924737225756</v>
          </cell>
        </row>
        <row r="395">
          <cell r="Q395">
            <v>7314.1796560964376</v>
          </cell>
        </row>
        <row r="411">
          <cell r="Q411">
            <v>8449.0790762173383</v>
          </cell>
        </row>
        <row r="427">
          <cell r="Q427">
            <v>10303.439420478509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Notes"/>
      <sheetName val="1|ARR"/>
      <sheetName val="1.1|Trans Cost"/>
      <sheetName val="1.2|SLDC"/>
      <sheetName val="1.3|Dist Cost"/>
      <sheetName val="1.4| PP Cost-Reg"/>
      <sheetName val="1.4(i)|NCE-B Year"/>
      <sheetName val="1.4(ii)|NCE- Year 1"/>
      <sheetName val="1.4(iii)|NCE- Year 2"/>
      <sheetName val="1.4(iv)|NCE- Year 3"/>
      <sheetName val="1.4(v)|NCE -Year 4"/>
      <sheetName val="1.4 (vi)|NCE-Year 5"/>
      <sheetName val="1.4a|PP Cost- NonReg"/>
      <sheetName val="1.4 b|Sales to Licensees"/>
      <sheetName val="1.4c|D-D Purchases"/>
      <sheetName val="1.5|Int CSD"/>
      <sheetName val="1.6|Supply Margin"/>
      <sheetName val="1.7|Other Costs"/>
      <sheetName val="2|CoS"/>
      <sheetName val="4|PP Requirement"/>
      <sheetName val="A|New Cons Categ"/>
      <sheetName val="3|Sales Forecast"/>
      <sheetName val="4a| Energy Losses"/>
      <sheetName val="4b|Transmission Losses"/>
      <sheetName val="4.1|Energy Availability"/>
      <sheetName val="4.2|Energy Dispatch"/>
      <sheetName val="5b|Cons switching to comp"/>
      <sheetName val="5|Revenue Current Tariff"/>
      <sheetName val="5a|Incentives Current"/>
      <sheetName val="5c|Cons served under open acces"/>
      <sheetName val="6|NTI current"/>
      <sheetName val="7|Total Rev Current"/>
      <sheetName val="8|Rev Gap"/>
      <sheetName val="9|Revenue Gap Adj"/>
      <sheetName val="10|Revenue Proposed Tariff"/>
      <sheetName val="10a|Incentives Proposed"/>
      <sheetName val="11|NTI proposed"/>
      <sheetName val="12|Total Rev Proposed Tariff"/>
      <sheetName val="13|Cost and Revenue"/>
    </sheetNames>
    <sheetDataSet>
      <sheetData sheetId="0"/>
      <sheetData sheetId="1">
        <row r="8">
          <cell r="C8" t="str">
            <v>2016-17</v>
          </cell>
        </row>
        <row r="9">
          <cell r="C9" t="str">
            <v>2017-18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9">
          <cell r="K9">
            <v>31595.070606703332</v>
          </cell>
          <cell r="L9">
            <v>33828.704236733363</v>
          </cell>
        </row>
        <row r="11">
          <cell r="K11">
            <v>204.19540780000005</v>
          </cell>
        </row>
        <row r="13">
          <cell r="K13">
            <v>3726.5734965334009</v>
          </cell>
          <cell r="L13">
            <v>3864.3776171094055</v>
          </cell>
        </row>
        <row r="15">
          <cell r="K15">
            <v>27018.755707044958</v>
          </cell>
          <cell r="L15">
            <v>28614.561320578294</v>
          </cell>
        </row>
        <row r="17">
          <cell r="K17">
            <v>1053.9368109249735</v>
          </cell>
          <cell r="L17">
            <v>1349.7652990456627</v>
          </cell>
        </row>
        <row r="19">
          <cell r="J19">
            <v>3.2999542931487853</v>
          </cell>
        </row>
        <row r="24">
          <cell r="K24">
            <v>27018.755707044958</v>
          </cell>
          <cell r="L24">
            <v>28614.561320578294</v>
          </cell>
        </row>
        <row r="26">
          <cell r="J26">
            <v>31.300000000000004</v>
          </cell>
        </row>
        <row r="28">
          <cell r="J28">
            <v>10.30814</v>
          </cell>
        </row>
        <row r="30">
          <cell r="J30">
            <v>24565.072589256499</v>
          </cell>
        </row>
        <row r="32">
          <cell r="J32">
            <v>4434.3009552712183</v>
          </cell>
        </row>
        <row r="34">
          <cell r="J34">
            <v>18882.868251079672</v>
          </cell>
        </row>
        <row r="36">
          <cell r="K36">
            <v>1216.3975255670193</v>
          </cell>
          <cell r="L36">
            <v>1259.0406981054475</v>
          </cell>
        </row>
        <row r="38">
          <cell r="K38">
            <v>4.4999982464620807</v>
          </cell>
          <cell r="L38">
            <v>4.4000000000000092</v>
          </cell>
        </row>
        <row r="42">
          <cell r="K42">
            <v>21324.140594380537</v>
          </cell>
          <cell r="L42">
            <v>22410.239199646956</v>
          </cell>
        </row>
        <row r="44">
          <cell r="K44">
            <v>10866.719448593332</v>
          </cell>
          <cell r="L44">
            <v>11737.08126391035</v>
          </cell>
        </row>
        <row r="46">
          <cell r="K46">
            <v>8767.637273684566</v>
          </cell>
          <cell r="L46">
            <v>9496.6203777551418</v>
          </cell>
        </row>
        <row r="48">
          <cell r="K48">
            <v>1689.7838721026383</v>
          </cell>
          <cell r="L48">
            <v>1176.5375579814645</v>
          </cell>
        </row>
        <row r="50">
          <cell r="K50">
            <v>7.9242765476229318</v>
          </cell>
          <cell r="L50">
            <v>5.2499999999999964</v>
          </cell>
        </row>
        <row r="53">
          <cell r="K53">
            <v>31811.576964503332</v>
          </cell>
          <cell r="L53">
            <v>33828.704236733363</v>
          </cell>
        </row>
        <row r="55">
          <cell r="K55">
            <v>27851.458755908701</v>
          </cell>
          <cell r="L55">
            <v>30043.360681600789</v>
          </cell>
        </row>
        <row r="57">
          <cell r="K57">
            <v>2992.7238181033435</v>
          </cell>
          <cell r="L57">
            <v>2982.4756926975356</v>
          </cell>
        </row>
        <row r="59">
          <cell r="K59">
            <v>3960.1182085946311</v>
          </cell>
          <cell r="L59">
            <v>3785.3435551325747</v>
          </cell>
        </row>
        <row r="62">
          <cell r="K62">
            <v>12.448669907227467</v>
          </cell>
          <cell r="L62">
            <v>11.189738538735419</v>
          </cell>
        </row>
        <row r="64">
          <cell r="K64">
            <v>11.378243836387272</v>
          </cell>
          <cell r="L64">
            <v>10.283135619095315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Notes"/>
      <sheetName val="1|ARR"/>
      <sheetName val="1.1|Trans Cost"/>
      <sheetName val="1.2|SLDC"/>
      <sheetName val="1.3|Dist Cost"/>
      <sheetName val="1.4| PP Cost-Reg"/>
      <sheetName val="1.4(i)|NCE-B Year"/>
      <sheetName val="1.4(ii)|NCE- Year 1"/>
      <sheetName val="1.4(iii)|NCE- Year 2"/>
      <sheetName val="1.4(iv)|NCE- Year 3"/>
      <sheetName val="1.4(v)|NCE -Year 4"/>
      <sheetName val="1.4 (vi)|NCE-Year 5"/>
      <sheetName val="1.4a|PP Cost- NonReg"/>
      <sheetName val="1.4 b|Sales to Licensees"/>
      <sheetName val="1.4c|D-D Purchases"/>
      <sheetName val="1.5|Int CSD"/>
      <sheetName val="1.6|Supply Margin"/>
      <sheetName val="1.7|Other Costs"/>
      <sheetName val="A|New Cons Categ"/>
      <sheetName val="2|CoS"/>
      <sheetName val="3|Sales Forecast"/>
      <sheetName val="4|PP Requirement"/>
      <sheetName val="4a| Energy Losses"/>
      <sheetName val="4b|Transmission Losses"/>
      <sheetName val="4.1|Energy Availability"/>
      <sheetName val="4.2|Energy Dispatch"/>
      <sheetName val="5|Revenue Current Tariff"/>
      <sheetName val="5a|Incentives Current"/>
      <sheetName val="5b|Cons switching to comp"/>
      <sheetName val="5c|Cons served under open acces"/>
      <sheetName val="6|NTI current"/>
      <sheetName val="7|Total Rev Current"/>
      <sheetName val="8|Rev Gap"/>
      <sheetName val="9|Revenue Gap Adj"/>
      <sheetName val="10|Revenue Proposed Tariff"/>
      <sheetName val="10a|Incentives Proposed"/>
      <sheetName val="11|NTI proposed"/>
      <sheetName val="12|Total Rev Proposed Tariff"/>
      <sheetName val="13|Cost and Revenue"/>
    </sheetNames>
    <sheetDataSet>
      <sheetData sheetId="0"/>
      <sheetData sheetId="1">
        <row r="5">
          <cell r="C5" t="str">
            <v>Base Year</v>
          </cell>
        </row>
        <row r="6">
          <cell r="C6" t="str">
            <v>2019-20</v>
          </cell>
        </row>
        <row r="7">
          <cell r="C7" t="str">
            <v>2020-21</v>
          </cell>
        </row>
        <row r="8">
          <cell r="C8" t="str">
            <v>2021-22</v>
          </cell>
        </row>
        <row r="9">
          <cell r="C9" t="str">
            <v>2022-23</v>
          </cell>
        </row>
        <row r="10">
          <cell r="C10" t="str">
            <v>2023-24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5"/>
  <sheetViews>
    <sheetView view="pageBreakPreview" zoomScale="60" zoomScaleNormal="100" workbookViewId="0">
      <selection activeCell="A31" sqref="A31"/>
    </sheetView>
  </sheetViews>
  <sheetFormatPr defaultRowHeight="15" x14ac:dyDescent="0.25"/>
  <cols>
    <col min="1" max="1" width="41.5703125" bestFit="1" customWidth="1"/>
    <col min="2" max="2" width="11.7109375" bestFit="1" customWidth="1"/>
  </cols>
  <sheetData>
    <row r="1" spans="1:14" x14ac:dyDescent="0.25">
      <c r="A1" s="253" t="s">
        <v>365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</row>
    <row r="2" spans="1:14" x14ac:dyDescent="0.25">
      <c r="A2" s="255" t="s">
        <v>37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</row>
    <row r="3" spans="1:14" ht="22.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</row>
    <row r="4" spans="1:14" x14ac:dyDescent="0.25">
      <c r="A4" s="3" t="s">
        <v>14</v>
      </c>
      <c r="B4" s="4">
        <v>1566.6511727216298</v>
      </c>
      <c r="C4" s="4">
        <v>1512.4930570000001</v>
      </c>
      <c r="D4" s="4">
        <v>1294.5176723900638</v>
      </c>
      <c r="E4" s="4">
        <v>1431.7816822600003</v>
      </c>
      <c r="F4" s="4">
        <v>1780.0419844999999</v>
      </c>
      <c r="G4" s="4">
        <v>1412.3838990000002</v>
      </c>
      <c r="H4" s="4">
        <v>1632.4115834325066</v>
      </c>
      <c r="I4" s="4">
        <v>1467.0923586371418</v>
      </c>
      <c r="J4" s="4">
        <v>1537.6876149862078</v>
      </c>
      <c r="K4" s="4">
        <v>1526.0057001329913</v>
      </c>
      <c r="L4" s="4">
        <v>1543.3728786401427</v>
      </c>
      <c r="M4" s="4">
        <v>1791.0627206496727</v>
      </c>
      <c r="N4" s="4">
        <v>18495.502324350357</v>
      </c>
    </row>
    <row r="5" spans="1:14" x14ac:dyDescent="0.25">
      <c r="A5" s="5" t="s">
        <v>15</v>
      </c>
      <c r="B5" s="6">
        <v>767.83283600000004</v>
      </c>
      <c r="C5" s="6">
        <v>696.70157100000006</v>
      </c>
      <c r="D5" s="6">
        <v>614.17248399999994</v>
      </c>
      <c r="E5" s="6">
        <v>584.16676424000002</v>
      </c>
      <c r="F5" s="6">
        <v>603.56966750000004</v>
      </c>
      <c r="G5" s="6">
        <v>541.49</v>
      </c>
      <c r="H5" s="6">
        <v>625.05143909402682</v>
      </c>
      <c r="I5" s="6">
        <v>564.92751442244275</v>
      </c>
      <c r="J5" s="6">
        <v>559.8186446571035</v>
      </c>
      <c r="K5" s="6">
        <v>540.85997814899633</v>
      </c>
      <c r="L5" s="6">
        <v>595.33800676191549</v>
      </c>
      <c r="M5" s="6">
        <v>744.96707478054407</v>
      </c>
      <c r="N5" s="4">
        <v>7438.8959806050289</v>
      </c>
    </row>
    <row r="6" spans="1:14" x14ac:dyDescent="0.25">
      <c r="A6" s="5" t="s">
        <v>16</v>
      </c>
      <c r="B6" s="6">
        <v>220.95464099999998</v>
      </c>
      <c r="C6" s="6">
        <v>203.621287</v>
      </c>
      <c r="D6" s="6">
        <v>190.14655999999997</v>
      </c>
      <c r="E6" s="6">
        <v>182.09379402000002</v>
      </c>
      <c r="F6" s="6">
        <v>189.48346399999997</v>
      </c>
      <c r="G6" s="6">
        <v>166.24271000000002</v>
      </c>
      <c r="H6" s="6">
        <v>184.41047043777829</v>
      </c>
      <c r="I6" s="6">
        <v>174.7219015634565</v>
      </c>
      <c r="J6" s="6">
        <v>177.33267941811079</v>
      </c>
      <c r="K6" s="6">
        <v>174.35238567440405</v>
      </c>
      <c r="L6" s="6">
        <v>186.65384997710368</v>
      </c>
      <c r="M6" s="6">
        <v>217.71768821793253</v>
      </c>
      <c r="N6" s="4">
        <v>2267.7314313087854</v>
      </c>
    </row>
    <row r="7" spans="1:14" x14ac:dyDescent="0.25">
      <c r="A7" s="5" t="s">
        <v>17</v>
      </c>
      <c r="B7" s="6">
        <v>69.699896999999993</v>
      </c>
      <c r="C7" s="6">
        <v>67.755133000000001</v>
      </c>
      <c r="D7" s="6">
        <v>65.945628600000006</v>
      </c>
      <c r="E7" s="6">
        <v>66.360090999999997</v>
      </c>
      <c r="F7" s="6">
        <v>66.71144000000001</v>
      </c>
      <c r="G7" s="6">
        <v>59.458101999999997</v>
      </c>
      <c r="H7" s="6">
        <v>63.640236596704426</v>
      </c>
      <c r="I7" s="6">
        <v>68.57010993818777</v>
      </c>
      <c r="J7" s="6">
        <v>75.493202724237989</v>
      </c>
      <c r="K7" s="6">
        <v>76.758870054236155</v>
      </c>
      <c r="L7" s="6">
        <v>69.991098539893073</v>
      </c>
      <c r="M7" s="6">
        <v>72.68716548812553</v>
      </c>
      <c r="N7" s="4">
        <v>823.07097494138486</v>
      </c>
    </row>
    <row r="8" spans="1:14" x14ac:dyDescent="0.25">
      <c r="A8" s="5" t="s">
        <v>18</v>
      </c>
      <c r="B8" s="6">
        <v>0.82064199999999998</v>
      </c>
      <c r="C8" s="6">
        <v>0.80516399999999999</v>
      </c>
      <c r="D8" s="6">
        <v>0.81874800000000003</v>
      </c>
      <c r="E8" s="6">
        <v>0.85713300000000003</v>
      </c>
      <c r="F8" s="6">
        <v>0.73182999999999998</v>
      </c>
      <c r="G8" s="6">
        <v>0.77308699999999975</v>
      </c>
      <c r="H8" s="6">
        <v>0.81627450688256731</v>
      </c>
      <c r="I8" s="6">
        <v>0.74837507739476306</v>
      </c>
      <c r="J8" s="6">
        <v>0.89876808583711909</v>
      </c>
      <c r="K8" s="6">
        <v>0.70020181768020429</v>
      </c>
      <c r="L8" s="6">
        <v>0.85585464108288323</v>
      </c>
      <c r="M8" s="6">
        <v>0.88961479375694585</v>
      </c>
      <c r="N8" s="4">
        <v>9.7156929226344815</v>
      </c>
    </row>
    <row r="9" spans="1:14" x14ac:dyDescent="0.25">
      <c r="A9" s="5" t="s">
        <v>19</v>
      </c>
      <c r="B9" s="6">
        <v>443.82211172162994</v>
      </c>
      <c r="C9" s="6">
        <v>483.29878300000001</v>
      </c>
      <c r="D9" s="6">
        <v>362.31247979006406</v>
      </c>
      <c r="E9" s="6">
        <v>536.4803730000001</v>
      </c>
      <c r="F9" s="6">
        <v>856.23104599999999</v>
      </c>
      <c r="G9" s="6">
        <v>583.21999999999991</v>
      </c>
      <c r="H9" s="6">
        <v>690.08712253549402</v>
      </c>
      <c r="I9" s="6">
        <v>589.89733819707919</v>
      </c>
      <c r="J9" s="6">
        <v>655.40342520335469</v>
      </c>
      <c r="K9" s="6">
        <v>666.19889132999992</v>
      </c>
      <c r="L9" s="6">
        <v>623.65740877500014</v>
      </c>
      <c r="M9" s="6">
        <v>686.61251752500004</v>
      </c>
      <c r="N9" s="4">
        <v>7177.2214970776222</v>
      </c>
    </row>
    <row r="10" spans="1:14" x14ac:dyDescent="0.25">
      <c r="A10" s="5" t="s">
        <v>20</v>
      </c>
      <c r="B10" s="6">
        <v>57.747422999999998</v>
      </c>
      <c r="C10" s="6">
        <v>55.396982999999999</v>
      </c>
      <c r="D10" s="6">
        <v>55.430906000000007</v>
      </c>
      <c r="E10" s="6">
        <v>56.04946000000001</v>
      </c>
      <c r="F10" s="6">
        <v>57.265143999999999</v>
      </c>
      <c r="G10" s="6">
        <v>55.98</v>
      </c>
      <c r="H10" s="6">
        <v>63.28786962698328</v>
      </c>
      <c r="I10" s="6">
        <v>62.691530178534322</v>
      </c>
      <c r="J10" s="6">
        <v>63.245323833100251</v>
      </c>
      <c r="K10" s="6">
        <v>62.102562151188984</v>
      </c>
      <c r="L10" s="6">
        <v>60.664749059159703</v>
      </c>
      <c r="M10" s="6">
        <v>61.111898474700254</v>
      </c>
      <c r="N10" s="4">
        <v>710.97384932366685</v>
      </c>
    </row>
    <row r="11" spans="1:14" x14ac:dyDescent="0.25">
      <c r="A11" s="5" t="s">
        <v>21</v>
      </c>
      <c r="B11" s="6">
        <v>5.6248459999999998</v>
      </c>
      <c r="C11" s="6">
        <v>4.7625609999999998</v>
      </c>
      <c r="D11" s="6">
        <v>5.5365580000000003</v>
      </c>
      <c r="E11" s="6">
        <v>5.6092279999999999</v>
      </c>
      <c r="F11" s="6">
        <v>5.873818</v>
      </c>
      <c r="G11" s="6">
        <v>5.08</v>
      </c>
      <c r="H11" s="6">
        <v>4.9836578346372358</v>
      </c>
      <c r="I11" s="6">
        <v>5.4206040600464425</v>
      </c>
      <c r="J11" s="6">
        <v>5.3472942644633932</v>
      </c>
      <c r="K11" s="6">
        <v>4.8606661564854408</v>
      </c>
      <c r="L11" s="6">
        <v>6.0456688859878174</v>
      </c>
      <c r="M11" s="6">
        <v>6.8779321696134694</v>
      </c>
      <c r="N11" s="4">
        <v>66.022834371233799</v>
      </c>
    </row>
    <row r="12" spans="1:14" x14ac:dyDescent="0.25">
      <c r="A12" s="5" t="s">
        <v>22</v>
      </c>
      <c r="B12" s="6">
        <v>0.14877599999999999</v>
      </c>
      <c r="C12" s="6">
        <v>0.15157499999999999</v>
      </c>
      <c r="D12" s="6">
        <v>0.154308</v>
      </c>
      <c r="E12" s="6">
        <v>0.16483900000000001</v>
      </c>
      <c r="F12" s="6">
        <v>0.17557500000000001</v>
      </c>
      <c r="G12" s="6">
        <v>0.14000000000000001</v>
      </c>
      <c r="H12" s="6">
        <v>0.13451279999999999</v>
      </c>
      <c r="I12" s="6">
        <v>0.1149852</v>
      </c>
      <c r="J12" s="6">
        <v>0.14827680000000001</v>
      </c>
      <c r="K12" s="6">
        <v>0.17214479999999999</v>
      </c>
      <c r="L12" s="6">
        <v>0.16624199999999997</v>
      </c>
      <c r="M12" s="6">
        <v>0.19882920000000004</v>
      </c>
      <c r="N12" s="4">
        <v>1.8700638000000001</v>
      </c>
    </row>
    <row r="13" spans="1:14" x14ac:dyDescent="0.25">
      <c r="A13" s="3" t="s">
        <v>23</v>
      </c>
      <c r="B13" s="4">
        <v>411.68580152780004</v>
      </c>
      <c r="C13" s="4">
        <v>378.14964782000004</v>
      </c>
      <c r="D13" s="4">
        <v>394.38637598664991</v>
      </c>
      <c r="E13" s="4">
        <v>368.14867290000001</v>
      </c>
      <c r="F13" s="4">
        <v>368.31459602000001</v>
      </c>
      <c r="G13" s="4">
        <v>374.44676114499993</v>
      </c>
      <c r="H13" s="4">
        <v>355.39665255048965</v>
      </c>
      <c r="I13" s="4">
        <v>382.60696837961069</v>
      </c>
      <c r="J13" s="4">
        <v>368.92426026113844</v>
      </c>
      <c r="K13" s="4">
        <v>363.63688441692619</v>
      </c>
      <c r="L13" s="4">
        <v>371.1682912151129</v>
      </c>
      <c r="M13" s="4">
        <v>374.85027737001246</v>
      </c>
      <c r="N13" s="4">
        <v>4511.7151895927409</v>
      </c>
    </row>
    <row r="14" spans="1:14" x14ac:dyDescent="0.25">
      <c r="A14" s="7" t="s">
        <v>24</v>
      </c>
      <c r="B14" s="6">
        <v>262.85925724445002</v>
      </c>
      <c r="C14" s="6">
        <v>237.60484344000002</v>
      </c>
      <c r="D14" s="6">
        <v>255.65622502339994</v>
      </c>
      <c r="E14" s="6">
        <v>244.5004649</v>
      </c>
      <c r="F14" s="6">
        <v>242.90025266000001</v>
      </c>
      <c r="G14" s="6">
        <v>243.902311715</v>
      </c>
      <c r="H14" s="6">
        <v>228.55807661088397</v>
      </c>
      <c r="I14" s="6">
        <v>242.09727637455356</v>
      </c>
      <c r="J14" s="6">
        <v>247.3201136511006</v>
      </c>
      <c r="K14" s="6">
        <v>248.59908615963738</v>
      </c>
      <c r="L14" s="6">
        <v>247.45239246781898</v>
      </c>
      <c r="M14" s="6">
        <v>242.1363061003413</v>
      </c>
      <c r="N14" s="4">
        <v>2943.5866063471858</v>
      </c>
    </row>
    <row r="15" spans="1:14" x14ac:dyDescent="0.25">
      <c r="A15" s="5" t="s">
        <v>25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4">
        <v>0</v>
      </c>
    </row>
    <row r="16" spans="1:14" x14ac:dyDescent="0.25">
      <c r="A16" s="8" t="s">
        <v>26</v>
      </c>
      <c r="B16" s="6">
        <v>132.79649573334999</v>
      </c>
      <c r="C16" s="6">
        <v>127.30036517000002</v>
      </c>
      <c r="D16" s="6">
        <v>125.67819346325001</v>
      </c>
      <c r="E16" s="6">
        <v>112.06726399999999</v>
      </c>
      <c r="F16" s="6">
        <v>112.92223316</v>
      </c>
      <c r="G16" s="6">
        <v>116.72551253</v>
      </c>
      <c r="H16" s="6">
        <v>113.28137966614798</v>
      </c>
      <c r="I16" s="6">
        <v>118.71085818865674</v>
      </c>
      <c r="J16" s="6">
        <v>107.29701818380732</v>
      </c>
      <c r="K16" s="6">
        <v>101.56777755902303</v>
      </c>
      <c r="L16" s="6">
        <v>110.2176125457628</v>
      </c>
      <c r="M16" s="6">
        <v>118.7813958589437</v>
      </c>
      <c r="N16" s="4">
        <v>1397.3461060589416</v>
      </c>
    </row>
    <row r="17" spans="1:14" x14ac:dyDescent="0.25">
      <c r="A17" s="8" t="s">
        <v>27</v>
      </c>
      <c r="B17" s="6">
        <v>0.55404399999999998</v>
      </c>
      <c r="C17" s="6">
        <v>0.50280599999999998</v>
      </c>
      <c r="D17" s="6">
        <v>0.53061000000000003</v>
      </c>
      <c r="E17" s="6">
        <v>0.44929599999999997</v>
      </c>
      <c r="F17" s="6">
        <v>0.42730299999999999</v>
      </c>
      <c r="G17" s="6">
        <v>0.430448</v>
      </c>
      <c r="H17" s="6">
        <v>0.46367559115010015</v>
      </c>
      <c r="I17" s="6">
        <v>0.53637142791723158</v>
      </c>
      <c r="J17" s="6">
        <v>0.4448424016188342</v>
      </c>
      <c r="K17" s="6">
        <v>0.42931380555503473</v>
      </c>
      <c r="L17" s="6">
        <v>0.44179164711706992</v>
      </c>
      <c r="M17" s="6">
        <v>0.51089982215510799</v>
      </c>
      <c r="N17" s="4">
        <v>5.7214016955133786</v>
      </c>
    </row>
    <row r="18" spans="1:14" x14ac:dyDescent="0.25">
      <c r="A18" s="7" t="s">
        <v>28</v>
      </c>
      <c r="B18" s="6">
        <v>1.1132199999999999</v>
      </c>
      <c r="C18" s="6">
        <v>0.103237</v>
      </c>
      <c r="D18" s="6">
        <v>8.3262000000000003E-2</v>
      </c>
      <c r="E18" s="6">
        <v>0.34527799999999997</v>
      </c>
      <c r="F18" s="6">
        <v>1.5636890000000001</v>
      </c>
      <c r="G18" s="6">
        <v>2.0646854000000001</v>
      </c>
      <c r="H18" s="6">
        <v>0.7527640000000001</v>
      </c>
      <c r="I18" s="6">
        <v>8.304409999999999</v>
      </c>
      <c r="J18" s="6">
        <v>1.4579230000000001</v>
      </c>
      <c r="K18" s="6">
        <v>1.0924370000000001</v>
      </c>
      <c r="L18" s="6">
        <v>0.81509900000000013</v>
      </c>
      <c r="M18" s="6">
        <v>0.67531500000000011</v>
      </c>
      <c r="N18" s="4">
        <v>18.371319400000001</v>
      </c>
    </row>
    <row r="19" spans="1:14" x14ac:dyDescent="0.25">
      <c r="A19" s="9" t="s">
        <v>29</v>
      </c>
      <c r="B19" s="6">
        <v>2.4526910000000002</v>
      </c>
      <c r="C19" s="6">
        <v>2.1521149999999998</v>
      </c>
      <c r="D19" s="6">
        <v>2.3073059999999996</v>
      </c>
      <c r="E19" s="6">
        <v>2.0601370000000001</v>
      </c>
      <c r="F19" s="6">
        <v>1.8597202000000002</v>
      </c>
      <c r="G19" s="6">
        <v>1.9038035000000002</v>
      </c>
      <c r="H19" s="6">
        <v>2.9586519999999998</v>
      </c>
      <c r="I19" s="6">
        <v>3.4150070000000001</v>
      </c>
      <c r="J19" s="6">
        <v>2.86693</v>
      </c>
      <c r="K19" s="6">
        <v>2.7577159999999998</v>
      </c>
      <c r="L19" s="6">
        <v>2.6525039999999995</v>
      </c>
      <c r="M19" s="6">
        <v>2.4699990000000005</v>
      </c>
      <c r="N19" s="4">
        <v>29.856580699999999</v>
      </c>
    </row>
    <row r="20" spans="1:14" x14ac:dyDescent="0.25">
      <c r="A20" s="7" t="s">
        <v>30</v>
      </c>
      <c r="B20" s="6">
        <v>8.666531299999999</v>
      </c>
      <c r="C20" s="6">
        <v>7.8840489999999992</v>
      </c>
      <c r="D20" s="6">
        <v>7.6905035000000002</v>
      </c>
      <c r="E20" s="6">
        <v>6.4114489999999993</v>
      </c>
      <c r="F20" s="6">
        <v>6.2413980000000002</v>
      </c>
      <c r="G20" s="6">
        <v>6.78</v>
      </c>
      <c r="H20" s="6">
        <v>6.6542054623076243</v>
      </c>
      <c r="I20" s="6">
        <v>6.6089691484916404</v>
      </c>
      <c r="J20" s="6">
        <v>6.4283118646117385</v>
      </c>
      <c r="K20" s="6">
        <v>6.3041171947107122</v>
      </c>
      <c r="L20" s="6">
        <v>6.7814855784141006</v>
      </c>
      <c r="M20" s="6">
        <v>7.388641424572346</v>
      </c>
      <c r="N20" s="4">
        <v>83.839661473108151</v>
      </c>
    </row>
    <row r="21" spans="1:14" x14ac:dyDescent="0.25">
      <c r="A21" s="7" t="s">
        <v>31</v>
      </c>
      <c r="B21" s="6">
        <v>3.2435622500000001</v>
      </c>
      <c r="C21" s="6">
        <v>2.6022322099999999</v>
      </c>
      <c r="D21" s="6">
        <v>2.4402759999999999</v>
      </c>
      <c r="E21" s="6">
        <v>2.314784</v>
      </c>
      <c r="F21" s="6">
        <v>2.4</v>
      </c>
      <c r="G21" s="6">
        <v>2.64</v>
      </c>
      <c r="H21" s="6">
        <v>2.7278992199999998</v>
      </c>
      <c r="I21" s="6">
        <v>2.9340762399914997</v>
      </c>
      <c r="J21" s="6">
        <v>3.1091211599999995</v>
      </c>
      <c r="K21" s="6">
        <v>2.8864366979999998</v>
      </c>
      <c r="L21" s="6">
        <v>2.8074059759999996</v>
      </c>
      <c r="M21" s="6">
        <v>2.8877201640000001</v>
      </c>
      <c r="N21" s="4">
        <v>32.9935139179915</v>
      </c>
    </row>
    <row r="22" spans="1:14" x14ac:dyDescent="0.25">
      <c r="A22" s="7" t="s">
        <v>32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4">
        <v>0</v>
      </c>
    </row>
    <row r="23" spans="1:14" x14ac:dyDescent="0.25">
      <c r="A23" s="3" t="s">
        <v>33</v>
      </c>
      <c r="B23" s="4">
        <v>408.27375778999993</v>
      </c>
      <c r="C23" s="4">
        <v>374.15323808000011</v>
      </c>
      <c r="D23" s="4">
        <v>342.0440559999999</v>
      </c>
      <c r="E23" s="4">
        <v>294.70145999999994</v>
      </c>
      <c r="F23" s="4">
        <v>287.24011903000002</v>
      </c>
      <c r="G23" s="4">
        <v>299.08619413000002</v>
      </c>
      <c r="H23" s="4">
        <v>398.59293391366009</v>
      </c>
      <c r="I23" s="4">
        <v>393.06805985183831</v>
      </c>
      <c r="J23" s="4">
        <v>353.323266684261</v>
      </c>
      <c r="K23" s="4">
        <v>340.40275572926015</v>
      </c>
      <c r="L23" s="4">
        <v>313.28001414097668</v>
      </c>
      <c r="M23" s="4">
        <v>316.26807827661639</v>
      </c>
      <c r="N23" s="4">
        <v>4120.4339336266121</v>
      </c>
    </row>
    <row r="24" spans="1:14" x14ac:dyDescent="0.25">
      <c r="A24" s="7" t="s">
        <v>24</v>
      </c>
      <c r="B24" s="6">
        <v>348.62018689999996</v>
      </c>
      <c r="C24" s="6">
        <v>315.95069650000005</v>
      </c>
      <c r="D24" s="6">
        <v>281.03967228999988</v>
      </c>
      <c r="E24" s="6">
        <v>240.703745</v>
      </c>
      <c r="F24" s="6">
        <v>228.15808912</v>
      </c>
      <c r="G24" s="6">
        <v>241.93036900000004</v>
      </c>
      <c r="H24" s="6">
        <v>343.9500558908947</v>
      </c>
      <c r="I24" s="6">
        <v>337.78319354996995</v>
      </c>
      <c r="J24" s="6">
        <v>300.73709386845007</v>
      </c>
      <c r="K24" s="6">
        <v>289.99962907040396</v>
      </c>
      <c r="L24" s="6">
        <v>260.70270515165578</v>
      </c>
      <c r="M24" s="6">
        <v>263.17140028347757</v>
      </c>
      <c r="N24" s="4">
        <v>3452.7468366248513</v>
      </c>
    </row>
    <row r="25" spans="1:14" x14ac:dyDescent="0.25">
      <c r="A25" s="5" t="s">
        <v>25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4">
        <v>0</v>
      </c>
    </row>
    <row r="26" spans="1:14" x14ac:dyDescent="0.25">
      <c r="A26" s="8" t="s">
        <v>26</v>
      </c>
      <c r="B26" s="6">
        <v>54.472101309999985</v>
      </c>
      <c r="C26" s="6">
        <v>53.859867000000001</v>
      </c>
      <c r="D26" s="6">
        <v>56.784095919999999</v>
      </c>
      <c r="E26" s="6">
        <v>50.406918999999995</v>
      </c>
      <c r="F26" s="6">
        <v>53.952029910000007</v>
      </c>
      <c r="G26" s="6">
        <v>50.806744000000002</v>
      </c>
      <c r="H26" s="6">
        <v>49.152379965218522</v>
      </c>
      <c r="I26" s="6">
        <v>48.623127252064435</v>
      </c>
      <c r="J26" s="6">
        <v>47.556546157514902</v>
      </c>
      <c r="K26" s="6">
        <v>44.871567384109213</v>
      </c>
      <c r="L26" s="6">
        <v>47.256873942062519</v>
      </c>
      <c r="M26" s="6">
        <v>48.478348771749452</v>
      </c>
      <c r="N26" s="4">
        <v>606.22060061271895</v>
      </c>
    </row>
    <row r="27" spans="1:14" x14ac:dyDescent="0.25">
      <c r="A27" s="8" t="s">
        <v>27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4">
        <v>0</v>
      </c>
    </row>
    <row r="28" spans="1:14" x14ac:dyDescent="0.25">
      <c r="A28" s="7" t="s">
        <v>28</v>
      </c>
      <c r="B28" s="6">
        <v>0.53443300000000005</v>
      </c>
      <c r="C28" s="6">
        <v>0.24331</v>
      </c>
      <c r="D28" s="6">
        <v>0.30737999999999999</v>
      </c>
      <c r="E28" s="6">
        <v>0.44436999999999999</v>
      </c>
      <c r="F28" s="6">
        <v>1.85</v>
      </c>
      <c r="G28" s="6">
        <v>3.00557476</v>
      </c>
      <c r="H28" s="6">
        <v>1.868941</v>
      </c>
      <c r="I28" s="6">
        <v>3.0009320000000002</v>
      </c>
      <c r="J28" s="6">
        <v>1.6460180000000002</v>
      </c>
      <c r="K28" s="6">
        <v>2.5389980000000003</v>
      </c>
      <c r="L28" s="6">
        <v>2.05741</v>
      </c>
      <c r="M28" s="6">
        <v>0.96091400000000005</v>
      </c>
      <c r="N28" s="4">
        <v>18.458280760000001</v>
      </c>
    </row>
    <row r="29" spans="1:14" x14ac:dyDescent="0.25">
      <c r="A29" s="9" t="s">
        <v>29</v>
      </c>
      <c r="B29" s="6">
        <v>8.6189999999999999E-3</v>
      </c>
      <c r="C29" s="6">
        <v>7.2179999999999996E-3</v>
      </c>
      <c r="D29" s="6">
        <v>7.1000000000000004E-3</v>
      </c>
      <c r="E29" s="6">
        <v>5.836E-3</v>
      </c>
      <c r="F29" s="6">
        <v>0.01</v>
      </c>
      <c r="G29" s="6">
        <v>8.4449999999999994E-3</v>
      </c>
      <c r="H29" s="6">
        <v>0.26520899999999997</v>
      </c>
      <c r="I29" s="6">
        <v>0.24568599999999999</v>
      </c>
      <c r="J29" s="6">
        <v>0.22365199999999999</v>
      </c>
      <c r="K29" s="6">
        <v>6.3010999999999998E-2</v>
      </c>
      <c r="L29" s="6">
        <v>7.0930000000000003E-3</v>
      </c>
      <c r="M29" s="6">
        <v>6.8300000000000001E-3</v>
      </c>
      <c r="N29" s="4">
        <v>0.85869899999999999</v>
      </c>
    </row>
    <row r="30" spans="1:14" x14ac:dyDescent="0.25">
      <c r="A30" s="7" t="s">
        <v>30</v>
      </c>
      <c r="B30" s="6">
        <v>4.6384175799999996</v>
      </c>
      <c r="C30" s="6">
        <v>4.0921465799999996</v>
      </c>
      <c r="D30" s="6">
        <v>3.9058077899999999</v>
      </c>
      <c r="E30" s="6">
        <v>3.1405900000000004</v>
      </c>
      <c r="F30" s="6">
        <v>3.27</v>
      </c>
      <c r="G30" s="6">
        <v>3.33506137</v>
      </c>
      <c r="H30" s="6">
        <v>3.3563480575468008</v>
      </c>
      <c r="I30" s="6">
        <v>3.4151210498039952</v>
      </c>
      <c r="J30" s="6">
        <v>3.159956658295958</v>
      </c>
      <c r="K30" s="6">
        <v>2.9295502747470104</v>
      </c>
      <c r="L30" s="6">
        <v>3.2559320472584168</v>
      </c>
      <c r="M30" s="6">
        <v>3.6505852213894228</v>
      </c>
      <c r="N30" s="4">
        <v>42.149516629041607</v>
      </c>
    </row>
    <row r="31" spans="1:14" x14ac:dyDescent="0.25">
      <c r="A31" s="7" t="s">
        <v>31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4">
        <v>0</v>
      </c>
    </row>
    <row r="32" spans="1:14" x14ac:dyDescent="0.25">
      <c r="A32" s="7" t="s">
        <v>32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4">
        <v>0</v>
      </c>
    </row>
    <row r="33" spans="1:14" x14ac:dyDescent="0.25">
      <c r="A33" s="3" t="s">
        <v>34</v>
      </c>
      <c r="B33" s="4">
        <v>261.78927249000003</v>
      </c>
      <c r="C33" s="4">
        <v>217.77645860000001</v>
      </c>
      <c r="D33" s="4">
        <v>212.35650153999998</v>
      </c>
      <c r="E33" s="4">
        <v>188.718864</v>
      </c>
      <c r="F33" s="4">
        <v>261.36557354000001</v>
      </c>
      <c r="G33" s="4">
        <v>298.0008279999999</v>
      </c>
      <c r="H33" s="4">
        <v>282.81793084625627</v>
      </c>
      <c r="I33" s="4">
        <v>259.33227257922192</v>
      </c>
      <c r="J33" s="4">
        <v>231.09377376563566</v>
      </c>
      <c r="K33" s="4">
        <v>220.53132923934163</v>
      </c>
      <c r="L33" s="4">
        <v>223.13251994905323</v>
      </c>
      <c r="M33" s="4">
        <v>231.15330104904416</v>
      </c>
      <c r="N33" s="4">
        <v>2888.0686255985538</v>
      </c>
    </row>
    <row r="34" spans="1:14" x14ac:dyDescent="0.25">
      <c r="A34" s="7" t="s">
        <v>24</v>
      </c>
      <c r="B34" s="6">
        <v>196.00468076000001</v>
      </c>
      <c r="C34" s="6">
        <v>160.69524641999999</v>
      </c>
      <c r="D34" s="6">
        <v>154.18123621000001</v>
      </c>
      <c r="E34" s="6">
        <v>141.19697099999999</v>
      </c>
      <c r="F34" s="6">
        <v>142.86747921</v>
      </c>
      <c r="G34" s="6">
        <v>151.31551999999996</v>
      </c>
      <c r="H34" s="6">
        <v>157.8134226059812</v>
      </c>
      <c r="I34" s="6">
        <v>176.585835627352</v>
      </c>
      <c r="J34" s="6">
        <v>160.00739307217003</v>
      </c>
      <c r="K34" s="6">
        <v>170.04840394599213</v>
      </c>
      <c r="L34" s="6">
        <v>146.4408289013551</v>
      </c>
      <c r="M34" s="6">
        <v>156.13223856719912</v>
      </c>
      <c r="N34" s="4">
        <v>1913.2892563200498</v>
      </c>
    </row>
    <row r="35" spans="1:14" x14ac:dyDescent="0.25">
      <c r="A35" s="5" t="s">
        <v>25</v>
      </c>
      <c r="B35" s="6">
        <v>12.202760000000001</v>
      </c>
      <c r="C35" s="6">
        <v>14.65644</v>
      </c>
      <c r="D35" s="6">
        <v>16.924160000000001</v>
      </c>
      <c r="E35" s="6">
        <v>14.379660000000001</v>
      </c>
      <c r="F35" s="6">
        <v>13.18</v>
      </c>
      <c r="G35" s="6">
        <v>14.55982</v>
      </c>
      <c r="H35" s="6">
        <v>12.927529441160559</v>
      </c>
      <c r="I35" s="6">
        <v>18.63027749410962</v>
      </c>
      <c r="J35" s="6">
        <v>17.081490581054695</v>
      </c>
      <c r="K35" s="6">
        <v>4.8516944487220588</v>
      </c>
      <c r="L35" s="6">
        <v>6.400303004591696</v>
      </c>
      <c r="M35" s="6">
        <v>6.1505806505470417</v>
      </c>
      <c r="N35" s="4">
        <v>151.94471562018572</v>
      </c>
    </row>
    <row r="36" spans="1:14" x14ac:dyDescent="0.25">
      <c r="A36" s="7" t="s">
        <v>26</v>
      </c>
      <c r="B36" s="6">
        <v>5.7971850000000007</v>
      </c>
      <c r="C36" s="6">
        <v>6.1656110000000002</v>
      </c>
      <c r="D36" s="6">
        <v>6.4524099999999995</v>
      </c>
      <c r="E36" s="6">
        <v>5.5873330000000001</v>
      </c>
      <c r="F36" s="6">
        <v>5.0979549999999998</v>
      </c>
      <c r="G36" s="6">
        <v>4.9691590000000003</v>
      </c>
      <c r="H36" s="6">
        <v>4.8487280581659338</v>
      </c>
      <c r="I36" s="6">
        <v>4.8550733129486678</v>
      </c>
      <c r="J36" s="6">
        <v>4.6975946467109519</v>
      </c>
      <c r="K36" s="6">
        <v>4.1728668539139413</v>
      </c>
      <c r="L36" s="6">
        <v>5.0728965371923094</v>
      </c>
      <c r="M36" s="6">
        <v>5.3286350826716591</v>
      </c>
      <c r="N36" s="4">
        <v>63.045447491603461</v>
      </c>
    </row>
    <row r="37" spans="1:14" x14ac:dyDescent="0.25">
      <c r="A37" s="8" t="s">
        <v>27</v>
      </c>
      <c r="B37" s="6">
        <v>5.0208633300000001</v>
      </c>
      <c r="C37" s="6">
        <v>4.9188765099999996</v>
      </c>
      <c r="D37" s="6">
        <v>5.44529</v>
      </c>
      <c r="E37" s="6">
        <v>5.0211329999999998</v>
      </c>
      <c r="F37" s="6">
        <v>4.9700833300000005</v>
      </c>
      <c r="G37" s="6">
        <v>4.9163290000000002</v>
      </c>
      <c r="H37" s="6">
        <v>4.9899987377729991</v>
      </c>
      <c r="I37" s="6">
        <v>4.8899616089100002</v>
      </c>
      <c r="J37" s="6">
        <v>4.2112296748199993</v>
      </c>
      <c r="K37" s="6">
        <v>3.9148921944089992</v>
      </c>
      <c r="L37" s="6">
        <v>4.1297341889999988</v>
      </c>
      <c r="M37" s="6">
        <v>4.4726864069999994</v>
      </c>
      <c r="N37" s="4">
        <v>56.901077981911989</v>
      </c>
    </row>
    <row r="38" spans="1:14" x14ac:dyDescent="0.25">
      <c r="A38" s="7" t="s">
        <v>28</v>
      </c>
      <c r="B38" s="6">
        <v>31.2738534</v>
      </c>
      <c r="C38" s="6">
        <v>19.85622867</v>
      </c>
      <c r="D38" s="6">
        <v>17.207827329999997</v>
      </c>
      <c r="E38" s="6">
        <v>12.460858999999999</v>
      </c>
      <c r="F38" s="6">
        <v>84.03</v>
      </c>
      <c r="G38" s="6">
        <v>109.78</v>
      </c>
      <c r="H38" s="6">
        <v>90.209236363175563</v>
      </c>
      <c r="I38" s="6">
        <v>41.408339695901638</v>
      </c>
      <c r="J38" s="6">
        <v>31.659750830879972</v>
      </c>
      <c r="K38" s="6">
        <v>23.341928356304493</v>
      </c>
      <c r="L38" s="6">
        <v>47.624357676914101</v>
      </c>
      <c r="M38" s="6">
        <v>45.831724981626316</v>
      </c>
      <c r="N38" s="4">
        <v>554.68410630480207</v>
      </c>
    </row>
    <row r="39" spans="1:14" x14ac:dyDescent="0.25">
      <c r="A39" s="8" t="s">
        <v>29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4">
        <v>0</v>
      </c>
    </row>
    <row r="40" spans="1:14" x14ac:dyDescent="0.25">
      <c r="A40" s="7" t="s">
        <v>35</v>
      </c>
      <c r="B40" s="6">
        <v>11.489929999999999</v>
      </c>
      <c r="C40" s="6">
        <v>11.484056000000001</v>
      </c>
      <c r="D40" s="6">
        <v>12.145578</v>
      </c>
      <c r="E40" s="6">
        <v>10.072908</v>
      </c>
      <c r="F40" s="6">
        <v>11.220056</v>
      </c>
      <c r="G40" s="6">
        <v>12.46</v>
      </c>
      <c r="H40" s="6">
        <v>10.99221564</v>
      </c>
      <c r="I40" s="6">
        <v>11.92598484</v>
      </c>
      <c r="J40" s="6">
        <v>12.399514960000001</v>
      </c>
      <c r="K40" s="6">
        <v>13.164743440000001</v>
      </c>
      <c r="L40" s="6">
        <v>12.42759964</v>
      </c>
      <c r="M40" s="6">
        <v>12.20063536</v>
      </c>
      <c r="N40" s="4">
        <v>141.98322188</v>
      </c>
    </row>
    <row r="41" spans="1:14" x14ac:dyDescent="0.25">
      <c r="A41" s="7" t="s">
        <v>36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1.0368000000000002</v>
      </c>
      <c r="I41" s="6">
        <v>1.0368000000000002</v>
      </c>
      <c r="J41" s="6">
        <v>1.0368000000000002</v>
      </c>
      <c r="K41" s="6">
        <v>1.0368000000000002</v>
      </c>
      <c r="L41" s="6">
        <v>1.0368000000000002</v>
      </c>
      <c r="M41" s="6">
        <v>1.0368000000000002</v>
      </c>
      <c r="N41" s="4">
        <v>6.2208000000000014</v>
      </c>
    </row>
    <row r="42" spans="1:14" x14ac:dyDescent="0.25">
      <c r="A42" s="7" t="s">
        <v>30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4">
        <v>0</v>
      </c>
    </row>
    <row r="43" spans="1:14" x14ac:dyDescent="0.25">
      <c r="A43" s="7" t="s">
        <v>31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4">
        <v>0</v>
      </c>
    </row>
    <row r="44" spans="1:14" x14ac:dyDescent="0.25">
      <c r="A44" s="7" t="s">
        <v>32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4">
        <v>0</v>
      </c>
    </row>
    <row r="45" spans="1:14" x14ac:dyDescent="0.25">
      <c r="A45" s="3" t="s">
        <v>13</v>
      </c>
      <c r="B45" s="4">
        <v>2648.4000045294297</v>
      </c>
      <c r="C45" s="4">
        <v>2482.5724015000005</v>
      </c>
      <c r="D45" s="4">
        <v>2243.3046059167136</v>
      </c>
      <c r="E45" s="4">
        <v>2283.3506791600003</v>
      </c>
      <c r="F45" s="4">
        <v>2696.9622730900001</v>
      </c>
      <c r="G45" s="4">
        <v>2383.9176822750001</v>
      </c>
      <c r="H45" s="4">
        <v>2669.2191007429128</v>
      </c>
      <c r="I45" s="4">
        <v>2502.0996594478129</v>
      </c>
      <c r="J45" s="4">
        <v>2491.0289156972431</v>
      </c>
      <c r="K45" s="4">
        <v>2450.5766695185193</v>
      </c>
      <c r="L45" s="4">
        <v>2450.9537039452853</v>
      </c>
      <c r="M45" s="4">
        <v>2713.3343773453457</v>
      </c>
      <c r="N45" s="4">
        <v>30015.720073168264</v>
      </c>
    </row>
    <row r="46" spans="1:14" x14ac:dyDescent="0.25">
      <c r="A46" s="256" t="s">
        <v>38</v>
      </c>
      <c r="B46" s="256"/>
      <c r="C46" s="256"/>
      <c r="D46" s="256"/>
      <c r="E46" s="256"/>
      <c r="F46" s="256"/>
      <c r="G46" s="256"/>
      <c r="H46" s="256"/>
      <c r="I46" s="256"/>
      <c r="J46" s="256"/>
      <c r="K46" s="256"/>
      <c r="L46" s="256"/>
      <c r="M46" s="256"/>
      <c r="N46" s="256"/>
    </row>
    <row r="47" spans="1:14" ht="22.5" x14ac:dyDescent="0.25">
      <c r="A47" s="18" t="s">
        <v>0</v>
      </c>
      <c r="B47" s="10" t="s">
        <v>1</v>
      </c>
      <c r="C47" s="11" t="s">
        <v>2</v>
      </c>
      <c r="D47" s="11" t="s">
        <v>3</v>
      </c>
      <c r="E47" s="11" t="s">
        <v>4</v>
      </c>
      <c r="F47" s="11" t="s">
        <v>5</v>
      </c>
      <c r="G47" s="11" t="s">
        <v>6</v>
      </c>
      <c r="H47" s="11" t="s">
        <v>7</v>
      </c>
      <c r="I47" s="11" t="s">
        <v>8</v>
      </c>
      <c r="J47" s="11" t="s">
        <v>9</v>
      </c>
      <c r="K47" s="11" t="s">
        <v>10</v>
      </c>
      <c r="L47" s="11" t="s">
        <v>11</v>
      </c>
      <c r="M47" s="11" t="s">
        <v>12</v>
      </c>
      <c r="N47" s="11" t="s">
        <v>13</v>
      </c>
    </row>
    <row r="48" spans="1:14" x14ac:dyDescent="0.25">
      <c r="A48" s="18" t="s">
        <v>14</v>
      </c>
      <c r="B48" s="13">
        <v>1944.6215930395426</v>
      </c>
      <c r="C48" s="13">
        <v>1774.130746708048</v>
      </c>
      <c r="D48" s="13">
        <v>1399.4603199841304</v>
      </c>
      <c r="E48" s="13">
        <v>1874.6682643997196</v>
      </c>
      <c r="F48" s="13">
        <v>2081.7077341865552</v>
      </c>
      <c r="G48" s="13">
        <v>1982.503162</v>
      </c>
      <c r="H48" s="13">
        <v>1589.5473894070469</v>
      </c>
      <c r="I48" s="13">
        <v>1538.5846367139891</v>
      </c>
      <c r="J48" s="13">
        <v>1786.1059379771477</v>
      </c>
      <c r="K48" s="13">
        <v>1645.0849269078867</v>
      </c>
      <c r="L48" s="13">
        <v>1632.4952034661585</v>
      </c>
      <c r="M48" s="13">
        <v>1984.7917268752656</v>
      </c>
      <c r="N48" s="13">
        <v>21233.701641665491</v>
      </c>
    </row>
    <row r="49" spans="1:14" x14ac:dyDescent="0.25">
      <c r="A49" s="18" t="s">
        <v>15</v>
      </c>
      <c r="B49" s="27">
        <v>793.27343700000006</v>
      </c>
      <c r="C49" s="15">
        <v>841.61172699999997</v>
      </c>
      <c r="D49" s="15">
        <v>630.23143300000004</v>
      </c>
      <c r="E49" s="15">
        <v>621.75289999999995</v>
      </c>
      <c r="F49" s="15">
        <v>643.280079</v>
      </c>
      <c r="G49" s="15">
        <v>617.95124600000008</v>
      </c>
      <c r="H49" s="15">
        <v>608.79853725154715</v>
      </c>
      <c r="I49" s="15">
        <v>535.98342244752757</v>
      </c>
      <c r="J49" s="15">
        <v>553.39551746117559</v>
      </c>
      <c r="K49" s="15">
        <v>532.52602254965677</v>
      </c>
      <c r="L49" s="15">
        <v>582.20776606894538</v>
      </c>
      <c r="M49" s="15">
        <v>755.8498135403845</v>
      </c>
      <c r="N49" s="15">
        <v>7716.8619013192365</v>
      </c>
    </row>
    <row r="50" spans="1:14" x14ac:dyDescent="0.25">
      <c r="A50" s="18" t="s">
        <v>16</v>
      </c>
      <c r="B50" s="27">
        <v>230.74830199999997</v>
      </c>
      <c r="C50" s="15">
        <v>239.92543500000005</v>
      </c>
      <c r="D50" s="15">
        <v>198.45946400000003</v>
      </c>
      <c r="E50" s="15">
        <v>196.83404399999998</v>
      </c>
      <c r="F50" s="15">
        <v>200.15332300000003</v>
      </c>
      <c r="G50" s="15">
        <v>191.17127499999998</v>
      </c>
      <c r="H50" s="15">
        <v>194.32486188130878</v>
      </c>
      <c r="I50" s="15">
        <v>177.72963125723217</v>
      </c>
      <c r="J50" s="15">
        <v>182.30084002014416</v>
      </c>
      <c r="K50" s="15">
        <v>174.86748183107895</v>
      </c>
      <c r="L50" s="15">
        <v>190.87280784191714</v>
      </c>
      <c r="M50" s="15">
        <v>232.17388371463835</v>
      </c>
      <c r="N50" s="15">
        <v>2409.5613495463194</v>
      </c>
    </row>
    <row r="51" spans="1:14" x14ac:dyDescent="0.25">
      <c r="A51" s="18" t="s">
        <v>17</v>
      </c>
      <c r="B51" s="27">
        <v>72.140495999999999</v>
      </c>
      <c r="C51" s="15">
        <v>74.722213999999994</v>
      </c>
      <c r="D51" s="15">
        <v>65.925738999999993</v>
      </c>
      <c r="E51" s="15">
        <v>68.118538999999984</v>
      </c>
      <c r="F51" s="15">
        <v>67.00200000000001</v>
      </c>
      <c r="G51" s="15">
        <v>63.683641000000001</v>
      </c>
      <c r="H51" s="15">
        <v>68.450517038531913</v>
      </c>
      <c r="I51" s="15">
        <v>69.714553424617137</v>
      </c>
      <c r="J51" s="15">
        <v>78.006025888506173</v>
      </c>
      <c r="K51" s="15">
        <v>70.483108247042253</v>
      </c>
      <c r="L51" s="15">
        <v>70.137669254465507</v>
      </c>
      <c r="M51" s="15">
        <v>76.413349772304628</v>
      </c>
      <c r="N51" s="15">
        <v>844.79785262546773</v>
      </c>
    </row>
    <row r="52" spans="1:14" x14ac:dyDescent="0.25">
      <c r="A52" s="18" t="s">
        <v>18</v>
      </c>
      <c r="B52" s="27">
        <v>0.78341900000000009</v>
      </c>
      <c r="C52" s="15">
        <v>0.81393799999999983</v>
      </c>
      <c r="D52" s="15">
        <v>0.74550800000000017</v>
      </c>
      <c r="E52" s="15">
        <v>0.77311700000000005</v>
      </c>
      <c r="F52" s="15">
        <v>0.70700000000000007</v>
      </c>
      <c r="G52" s="15">
        <v>0.70700000000000007</v>
      </c>
      <c r="H52" s="15">
        <v>0.74800985999999992</v>
      </c>
      <c r="I52" s="15">
        <v>0.76771932000000009</v>
      </c>
      <c r="J52" s="15">
        <v>0.81915383999999991</v>
      </c>
      <c r="K52" s="15">
        <v>0.74527421999999999</v>
      </c>
      <c r="L52" s="15">
        <v>0.72706823999999981</v>
      </c>
      <c r="M52" s="15">
        <v>0.82505862000000008</v>
      </c>
      <c r="N52" s="15">
        <v>9.1622661000000001</v>
      </c>
    </row>
    <row r="53" spans="1:14" x14ac:dyDescent="0.25">
      <c r="A53" s="18" t="s">
        <v>19</v>
      </c>
      <c r="B53" s="27">
        <v>783.86117043954266</v>
      </c>
      <c r="C53" s="15">
        <v>555.37315710804808</v>
      </c>
      <c r="D53" s="15">
        <v>442.57897518413046</v>
      </c>
      <c r="E53" s="15">
        <v>925.05027839972013</v>
      </c>
      <c r="F53" s="15">
        <v>1109.796332186555</v>
      </c>
      <c r="G53" s="15">
        <v>1052.51</v>
      </c>
      <c r="H53" s="15">
        <v>652.76728582530279</v>
      </c>
      <c r="I53" s="15">
        <v>690.40439453642182</v>
      </c>
      <c r="J53" s="15">
        <v>905.90990510535903</v>
      </c>
      <c r="K53" s="15">
        <v>801.82154589585139</v>
      </c>
      <c r="L53" s="15">
        <v>722.88753183682525</v>
      </c>
      <c r="M53" s="15">
        <v>853.65980123738541</v>
      </c>
      <c r="N53" s="15">
        <v>9496.6203777551418</v>
      </c>
    </row>
    <row r="54" spans="1:14" x14ac:dyDescent="0.25">
      <c r="A54" s="18" t="s">
        <v>20</v>
      </c>
      <c r="B54" s="27">
        <v>57.521681999999998</v>
      </c>
      <c r="C54" s="15">
        <v>55.812811999999994</v>
      </c>
      <c r="D54" s="15">
        <v>55.640864999999998</v>
      </c>
      <c r="E54" s="15">
        <v>55.865207999999996</v>
      </c>
      <c r="F54" s="15">
        <v>54.119</v>
      </c>
      <c r="G54" s="15">
        <v>50.89</v>
      </c>
      <c r="H54" s="15">
        <v>58.596432660000005</v>
      </c>
      <c r="I54" s="15">
        <v>58.221742800000001</v>
      </c>
      <c r="J54" s="15">
        <v>59.88155106</v>
      </c>
      <c r="K54" s="15">
        <v>59.146400340000007</v>
      </c>
      <c r="L54" s="15">
        <v>59.43785922</v>
      </c>
      <c r="M54" s="15">
        <v>58.551871920000011</v>
      </c>
      <c r="N54" s="15">
        <v>683.68542500000001</v>
      </c>
    </row>
    <row r="55" spans="1:14" x14ac:dyDescent="0.25">
      <c r="A55" s="18" t="s">
        <v>21</v>
      </c>
      <c r="B55" s="27">
        <v>6.04453</v>
      </c>
      <c r="C55" s="15">
        <v>5.6031300000000002</v>
      </c>
      <c r="D55" s="15">
        <v>5.6716939999999996</v>
      </c>
      <c r="E55" s="15">
        <v>6.0401759999999998</v>
      </c>
      <c r="F55" s="15">
        <v>6.3999999999999995</v>
      </c>
      <c r="G55" s="15">
        <v>5.3599999999999994</v>
      </c>
      <c r="H55" s="15">
        <v>5.6664255903566323</v>
      </c>
      <c r="I55" s="15">
        <v>5.5366972281904943</v>
      </c>
      <c r="J55" s="15">
        <v>5.5772007219628126</v>
      </c>
      <c r="K55" s="15">
        <v>5.2593594242572799</v>
      </c>
      <c r="L55" s="15">
        <v>6.0321807440051147</v>
      </c>
      <c r="M55" s="15">
        <v>7.0888994705528869</v>
      </c>
      <c r="N55" s="15">
        <v>70.280293179325227</v>
      </c>
    </row>
    <row r="56" spans="1:14" x14ac:dyDescent="0.25">
      <c r="A56" s="18" t="s">
        <v>22</v>
      </c>
      <c r="B56" s="27">
        <v>0.24855660000000002</v>
      </c>
      <c r="C56" s="15">
        <v>0.26833359999999995</v>
      </c>
      <c r="D56" s="15">
        <v>0.20664179999999999</v>
      </c>
      <c r="E56" s="15">
        <v>0.23400199999999999</v>
      </c>
      <c r="F56" s="15">
        <v>0.25</v>
      </c>
      <c r="G56" s="15">
        <v>0.23</v>
      </c>
      <c r="H56" s="15">
        <v>0.1953193</v>
      </c>
      <c r="I56" s="15">
        <v>0.2264757</v>
      </c>
      <c r="J56" s="15">
        <v>0.21574388</v>
      </c>
      <c r="K56" s="15">
        <v>0.23573440000000001</v>
      </c>
      <c r="L56" s="15">
        <v>0.19232026000000002</v>
      </c>
      <c r="M56" s="15">
        <v>0.22904860000000002</v>
      </c>
      <c r="N56" s="15">
        <v>2.7321761399999995</v>
      </c>
    </row>
    <row r="57" spans="1:14" x14ac:dyDescent="0.25">
      <c r="A57" s="18" t="s">
        <v>23</v>
      </c>
      <c r="B57" s="13">
        <v>437.47515155995001</v>
      </c>
      <c r="C57" s="13">
        <v>421.39614878790002</v>
      </c>
      <c r="D57" s="13">
        <v>438.75309891994993</v>
      </c>
      <c r="E57" s="13">
        <v>393.98735767835001</v>
      </c>
      <c r="F57" s="13">
        <v>410.25837766000001</v>
      </c>
      <c r="G57" s="13">
        <v>427.28058799999991</v>
      </c>
      <c r="H57" s="13">
        <v>376.15437305501172</v>
      </c>
      <c r="I57" s="13">
        <v>412.1921343382507</v>
      </c>
      <c r="J57" s="13">
        <v>391.39892376184895</v>
      </c>
      <c r="K57" s="13">
        <v>404.10166593676149</v>
      </c>
      <c r="L57" s="13">
        <v>425.24177369947165</v>
      </c>
      <c r="M57" s="13">
        <v>407.04182942839662</v>
      </c>
      <c r="N57" s="13">
        <v>4945.2814228258912</v>
      </c>
    </row>
    <row r="58" spans="1:14" x14ac:dyDescent="0.25">
      <c r="A58" s="18" t="s">
        <v>24</v>
      </c>
      <c r="B58" s="28">
        <v>280.70587584330002</v>
      </c>
      <c r="C58" s="15">
        <v>267.54709116789996</v>
      </c>
      <c r="D58" s="15">
        <v>281.41910472329994</v>
      </c>
      <c r="E58" s="15">
        <v>262.00485666000003</v>
      </c>
      <c r="F58" s="15">
        <v>271.36586345999996</v>
      </c>
      <c r="G58" s="15">
        <v>282.65861199999995</v>
      </c>
      <c r="H58" s="15">
        <v>248.75062100583233</v>
      </c>
      <c r="I58" s="15">
        <v>278.81376514735854</v>
      </c>
      <c r="J58" s="15">
        <v>269.80636066507611</v>
      </c>
      <c r="K58" s="15">
        <v>280.30290378297627</v>
      </c>
      <c r="L58" s="15">
        <v>292.53378828782542</v>
      </c>
      <c r="M58" s="15">
        <v>271.26275076974497</v>
      </c>
      <c r="N58" s="15">
        <v>3287.1715935133134</v>
      </c>
    </row>
    <row r="59" spans="1:14" x14ac:dyDescent="0.25">
      <c r="A59" s="18" t="s">
        <v>25</v>
      </c>
      <c r="B59" s="28">
        <v>2.8062E-2</v>
      </c>
      <c r="C59" s="15">
        <v>2.2769999999999999E-2</v>
      </c>
      <c r="D59" s="15">
        <v>0</v>
      </c>
      <c r="E59" s="15">
        <v>1.3129E-2</v>
      </c>
      <c r="F59" s="15">
        <v>0</v>
      </c>
      <c r="G59" s="15">
        <v>0</v>
      </c>
      <c r="H59" s="15">
        <v>0</v>
      </c>
      <c r="I59" s="15">
        <v>0</v>
      </c>
      <c r="J59" s="15">
        <v>1.4371999999999999E-2</v>
      </c>
      <c r="K59" s="15">
        <v>2.6702E-2</v>
      </c>
      <c r="L59" s="15">
        <v>3.3006000000000001E-2</v>
      </c>
      <c r="M59" s="15">
        <v>2.8066000000000001E-2</v>
      </c>
      <c r="N59" s="15">
        <v>0.166107</v>
      </c>
    </row>
    <row r="60" spans="1:14" x14ac:dyDescent="0.25">
      <c r="A60" s="18" t="s">
        <v>26</v>
      </c>
      <c r="B60" s="28">
        <v>136.67271941665001</v>
      </c>
      <c r="C60" s="15">
        <v>136.92510412000001</v>
      </c>
      <c r="D60" s="15">
        <v>140.89600830665</v>
      </c>
      <c r="E60" s="15">
        <v>117.94859760834998</v>
      </c>
      <c r="F60" s="15">
        <v>123.45983595</v>
      </c>
      <c r="G60" s="15">
        <v>127.13897299999999</v>
      </c>
      <c r="H60" s="15">
        <v>112.80573462844399</v>
      </c>
      <c r="I60" s="15">
        <v>114.84211506203766</v>
      </c>
      <c r="J60" s="15">
        <v>105.20696356154762</v>
      </c>
      <c r="K60" s="15">
        <v>105.27016561351482</v>
      </c>
      <c r="L60" s="15">
        <v>112.95088305646996</v>
      </c>
      <c r="M60" s="15">
        <v>115.25810656544181</v>
      </c>
      <c r="N60" s="15">
        <v>1449.3752068891058</v>
      </c>
    </row>
    <row r="61" spans="1:14" x14ac:dyDescent="0.25">
      <c r="A61" s="18" t="s">
        <v>27</v>
      </c>
      <c r="B61" s="28">
        <v>0.46517900000000001</v>
      </c>
      <c r="C61" s="15">
        <v>0.44730700000000001</v>
      </c>
      <c r="D61" s="15">
        <v>0.46652000000000005</v>
      </c>
      <c r="E61" s="15">
        <v>0.40459400000000001</v>
      </c>
      <c r="F61" s="15">
        <v>0.41112499999999996</v>
      </c>
      <c r="G61" s="15">
        <v>0.42095199999999999</v>
      </c>
      <c r="H61" s="15">
        <v>0.39534792000000007</v>
      </c>
      <c r="I61" s="15">
        <v>0.39200436000000011</v>
      </c>
      <c r="J61" s="15">
        <v>0.34979880000000002</v>
      </c>
      <c r="K61" s="15">
        <v>0.37710318000000004</v>
      </c>
      <c r="L61" s="15">
        <v>0.38156873999999996</v>
      </c>
      <c r="M61" s="15">
        <v>0.41758494000000002</v>
      </c>
      <c r="N61" s="15">
        <v>4.9290849399999992</v>
      </c>
    </row>
    <row r="62" spans="1:14" x14ac:dyDescent="0.25">
      <c r="A62" s="18" t="s">
        <v>28</v>
      </c>
      <c r="B62" s="28">
        <v>3.4691483000000001</v>
      </c>
      <c r="C62" s="15">
        <v>0.53054250000000003</v>
      </c>
      <c r="D62" s="15">
        <v>0.33379500000000001</v>
      </c>
      <c r="E62" s="15">
        <v>0.74305100000000002</v>
      </c>
      <c r="F62" s="15">
        <v>1.354976</v>
      </c>
      <c r="G62" s="15">
        <v>2.21563</v>
      </c>
      <c r="H62" s="15">
        <v>2.5419189385664676</v>
      </c>
      <c r="I62" s="15">
        <v>4.7730204951836415</v>
      </c>
      <c r="J62" s="15">
        <v>3.8233220719248524</v>
      </c>
      <c r="K62" s="15">
        <v>4.9514791986929767</v>
      </c>
      <c r="L62" s="15">
        <v>5.7826722271560671</v>
      </c>
      <c r="M62" s="15">
        <v>5.848435921314473</v>
      </c>
      <c r="N62" s="15">
        <v>36.367991652838477</v>
      </c>
    </row>
    <row r="63" spans="1:14" x14ac:dyDescent="0.25">
      <c r="A63" s="18" t="s">
        <v>29</v>
      </c>
      <c r="B63" s="29">
        <v>3.0890179999999998</v>
      </c>
      <c r="C63" s="15">
        <v>2.9008389999999999</v>
      </c>
      <c r="D63" s="15">
        <v>2.7324251400000001</v>
      </c>
      <c r="E63" s="15">
        <v>2.5792781100000002</v>
      </c>
      <c r="F63" s="15">
        <v>2.713962</v>
      </c>
      <c r="G63" s="15">
        <v>3.1652580000000001</v>
      </c>
      <c r="H63" s="15">
        <v>2.8006682516734926</v>
      </c>
      <c r="I63" s="15">
        <v>3.7765920288462942</v>
      </c>
      <c r="J63" s="15">
        <v>3.2597264285564465</v>
      </c>
      <c r="K63" s="15">
        <v>3.3941687706599497</v>
      </c>
      <c r="L63" s="15">
        <v>3.7293737183066837</v>
      </c>
      <c r="M63" s="15">
        <v>3.8762493476510258</v>
      </c>
      <c r="N63" s="15">
        <v>38.017558795693894</v>
      </c>
    </row>
    <row r="64" spans="1:14" x14ac:dyDescent="0.25">
      <c r="A64" s="18" t="s">
        <v>30</v>
      </c>
      <c r="B64" s="28">
        <v>9.7215339999999983</v>
      </c>
      <c r="C64" s="15">
        <v>9.8559030000000014</v>
      </c>
      <c r="D64" s="15">
        <v>9.597590499999999</v>
      </c>
      <c r="E64" s="15">
        <v>7.1149113000000002</v>
      </c>
      <c r="F64" s="15">
        <v>7.6676462499999998</v>
      </c>
      <c r="G64" s="15">
        <v>7.8984940000000003</v>
      </c>
      <c r="H64" s="15">
        <v>6.3346395244954721</v>
      </c>
      <c r="I64" s="15">
        <v>6.9184933348246282</v>
      </c>
      <c r="J64" s="15">
        <v>6.2389499797439312</v>
      </c>
      <c r="K64" s="15">
        <v>6.8927535109174105</v>
      </c>
      <c r="L64" s="15">
        <v>7.0535260597134934</v>
      </c>
      <c r="M64" s="15">
        <v>7.4344558842442803</v>
      </c>
      <c r="N64" s="15">
        <v>92.728897343939224</v>
      </c>
    </row>
    <row r="65" spans="1:14" x14ac:dyDescent="0.25">
      <c r="A65" s="18" t="s">
        <v>31</v>
      </c>
      <c r="B65" s="28">
        <v>3.3236150000000002</v>
      </c>
      <c r="C65" s="15">
        <v>3.1665920000000001</v>
      </c>
      <c r="D65" s="15">
        <v>3.3076552499999998</v>
      </c>
      <c r="E65" s="15">
        <v>3.1789399999999994</v>
      </c>
      <c r="F65" s="15">
        <v>3.2849689999999998</v>
      </c>
      <c r="G65" s="15">
        <v>3.7826689999999998</v>
      </c>
      <c r="H65" s="15">
        <v>2.5254427859999997</v>
      </c>
      <c r="I65" s="15">
        <v>2.6761439100000004</v>
      </c>
      <c r="J65" s="15">
        <v>2.6994302549999998</v>
      </c>
      <c r="K65" s="15">
        <v>2.8863898800000003</v>
      </c>
      <c r="L65" s="15">
        <v>2.7769556099999999</v>
      </c>
      <c r="M65" s="15">
        <v>2.9161800000000007</v>
      </c>
      <c r="N65" s="15">
        <v>36.524982690999991</v>
      </c>
    </row>
    <row r="66" spans="1:14" x14ac:dyDescent="0.25">
      <c r="A66" s="18" t="s">
        <v>32</v>
      </c>
      <c r="B66" s="2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>
        <v>0</v>
      </c>
    </row>
    <row r="67" spans="1:14" x14ac:dyDescent="0.25">
      <c r="A67" s="18" t="s">
        <v>33</v>
      </c>
      <c r="B67" s="13">
        <v>347.23239897665002</v>
      </c>
      <c r="C67" s="13">
        <v>347.3605157467</v>
      </c>
      <c r="D67" s="13">
        <v>356.86973698999992</v>
      </c>
      <c r="E67" s="13">
        <v>306.85512100667495</v>
      </c>
      <c r="F67" s="13">
        <v>344.92087100000003</v>
      </c>
      <c r="G67" s="13">
        <v>384.33894200000003</v>
      </c>
      <c r="H67" s="13">
        <v>285.30711595868223</v>
      </c>
      <c r="I67" s="13">
        <v>321.49949360485209</v>
      </c>
      <c r="J67" s="13">
        <v>286.02413883340034</v>
      </c>
      <c r="K67" s="13">
        <v>280.71843722165056</v>
      </c>
      <c r="L67" s="13">
        <v>295.98577978926312</v>
      </c>
      <c r="M67" s="13">
        <v>307.2650659815323</v>
      </c>
      <c r="N67" s="13">
        <v>3864.3776171094055</v>
      </c>
    </row>
    <row r="68" spans="1:14" x14ac:dyDescent="0.25">
      <c r="A68" s="18" t="s">
        <v>24</v>
      </c>
      <c r="B68" s="28">
        <v>283.33433720000005</v>
      </c>
      <c r="C68" s="15">
        <v>282.04894716669997</v>
      </c>
      <c r="D68" s="15">
        <v>288.66922239999991</v>
      </c>
      <c r="E68" s="15">
        <v>249.68035349999997</v>
      </c>
      <c r="F68" s="15">
        <v>282.04263500000002</v>
      </c>
      <c r="G68" s="15">
        <v>316.51513499999999</v>
      </c>
      <c r="H68" s="15">
        <v>226.54063269000005</v>
      </c>
      <c r="I68" s="15">
        <v>259.78739929440002</v>
      </c>
      <c r="J68" s="15">
        <v>229.52870161006803</v>
      </c>
      <c r="K68" s="15">
        <v>226.61536859999995</v>
      </c>
      <c r="L68" s="15">
        <v>238.29872399999999</v>
      </c>
      <c r="M68" s="15">
        <v>250.90976950199999</v>
      </c>
      <c r="N68" s="15">
        <v>3133.9712259631679</v>
      </c>
    </row>
    <row r="69" spans="1:14" x14ac:dyDescent="0.25">
      <c r="A69" s="18" t="s">
        <v>25</v>
      </c>
      <c r="B69" s="28">
        <v>0</v>
      </c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</row>
    <row r="70" spans="1:14" x14ac:dyDescent="0.25">
      <c r="A70" s="18" t="s">
        <v>26</v>
      </c>
      <c r="B70" s="28">
        <v>56.594574036650002</v>
      </c>
      <c r="C70" s="15">
        <v>59.101179000000002</v>
      </c>
      <c r="D70" s="15">
        <v>61.015663750000002</v>
      </c>
      <c r="E70" s="15">
        <v>51.888261999999997</v>
      </c>
      <c r="F70" s="15">
        <v>55.104225</v>
      </c>
      <c r="G70" s="15">
        <v>58.121206000000001</v>
      </c>
      <c r="H70" s="15">
        <v>52.188509284742501</v>
      </c>
      <c r="I70" s="15">
        <v>51.51269611957283</v>
      </c>
      <c r="J70" s="15">
        <v>48.169336995533541</v>
      </c>
      <c r="K70" s="15">
        <v>46.552646501357763</v>
      </c>
      <c r="L70" s="15">
        <v>49.604461992624358</v>
      </c>
      <c r="M70" s="15">
        <v>49.369912477864361</v>
      </c>
      <c r="N70" s="15">
        <v>639.2226731583454</v>
      </c>
    </row>
    <row r="71" spans="1:14" x14ac:dyDescent="0.25">
      <c r="A71" s="18" t="s">
        <v>27</v>
      </c>
      <c r="B71" s="28">
        <v>0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</row>
    <row r="72" spans="1:14" x14ac:dyDescent="0.25">
      <c r="A72" s="18" t="s">
        <v>28</v>
      </c>
      <c r="B72" s="28">
        <v>1.7123499999999998</v>
      </c>
      <c r="C72" s="15">
        <v>0.36630000000000001</v>
      </c>
      <c r="D72" s="15">
        <v>1.5555000000000001</v>
      </c>
      <c r="E72" s="15">
        <v>1.2765500000000001</v>
      </c>
      <c r="F72" s="15">
        <v>3.2782100000000001</v>
      </c>
      <c r="G72" s="15">
        <v>5.2769349999999999</v>
      </c>
      <c r="H72" s="15">
        <v>3.1650428207543335</v>
      </c>
      <c r="I72" s="15">
        <v>6.5753251609540415</v>
      </c>
      <c r="J72" s="15">
        <v>4.4317761737988555</v>
      </c>
      <c r="K72" s="15">
        <v>3.5114514226667972</v>
      </c>
      <c r="L72" s="15">
        <v>3.9807041889210986</v>
      </c>
      <c r="M72" s="15">
        <v>2.7134859616101972</v>
      </c>
      <c r="N72" s="15">
        <v>37.843630728705321</v>
      </c>
    </row>
    <row r="73" spans="1:14" x14ac:dyDescent="0.25">
      <c r="A73" s="18" t="s">
        <v>29</v>
      </c>
      <c r="B73" s="29">
        <v>4.6365999999999997E-2</v>
      </c>
      <c r="C73" s="15">
        <v>7.4295E-2</v>
      </c>
      <c r="D73" s="15">
        <v>0.11824</v>
      </c>
      <c r="E73" s="15">
        <v>9.9975999999999995E-2</v>
      </c>
      <c r="F73" s="15">
        <v>0.32580100000000001</v>
      </c>
      <c r="G73" s="15">
        <v>0.196046</v>
      </c>
      <c r="H73" s="15">
        <v>2.7325800000000001E-2</v>
      </c>
      <c r="I73" s="15">
        <v>4.4611739999999997E-2</v>
      </c>
      <c r="J73" s="15">
        <v>0.10420728000000001</v>
      </c>
      <c r="K73" s="15">
        <v>0.13409736</v>
      </c>
      <c r="L73" s="15">
        <v>2.53776E-2</v>
      </c>
      <c r="M73" s="15">
        <v>2.357424E-2</v>
      </c>
      <c r="N73" s="15">
        <v>1.2199180199999999</v>
      </c>
    </row>
    <row r="74" spans="1:14" x14ac:dyDescent="0.25">
      <c r="A74" s="18" t="s">
        <v>30</v>
      </c>
      <c r="B74" s="28">
        <v>5.5447717399999998</v>
      </c>
      <c r="C74" s="15">
        <v>5.7697945799999992</v>
      </c>
      <c r="D74" s="15">
        <v>5.5111108399999997</v>
      </c>
      <c r="E74" s="15">
        <v>3.9099795066749996</v>
      </c>
      <c r="F74" s="15">
        <v>4.17</v>
      </c>
      <c r="G74" s="15">
        <v>4.2296199999999997</v>
      </c>
      <c r="H74" s="15">
        <v>3.3856053631853089</v>
      </c>
      <c r="I74" s="15">
        <v>3.5794612899252578</v>
      </c>
      <c r="J74" s="15">
        <v>3.7901167739998578</v>
      </c>
      <c r="K74" s="15">
        <v>3.9048733376260696</v>
      </c>
      <c r="L74" s="15">
        <v>4.076512007717648</v>
      </c>
      <c r="M74" s="15">
        <v>4.2483238000577108</v>
      </c>
      <c r="N74" s="15">
        <v>52.120169239186851</v>
      </c>
    </row>
    <row r="75" spans="1:14" x14ac:dyDescent="0.25">
      <c r="A75" s="18" t="s">
        <v>31</v>
      </c>
      <c r="B75" s="29">
        <v>0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</row>
    <row r="76" spans="1:14" x14ac:dyDescent="0.25">
      <c r="A76" s="18" t="s">
        <v>32</v>
      </c>
      <c r="B76" s="28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>
        <v>0</v>
      </c>
    </row>
    <row r="77" spans="1:14" x14ac:dyDescent="0.25">
      <c r="A77" s="18" t="s">
        <v>34</v>
      </c>
      <c r="B77" s="13">
        <v>217.37778526000002</v>
      </c>
      <c r="C77" s="13">
        <v>201.18430291999999</v>
      </c>
      <c r="D77" s="13">
        <v>205.96303946</v>
      </c>
      <c r="E77" s="13">
        <v>181.98529516000002</v>
      </c>
      <c r="F77" s="13">
        <v>226.93887942000001</v>
      </c>
      <c r="G77" s="13">
        <v>293.21113500000001</v>
      </c>
      <c r="H77" s="13">
        <v>283.73832562885605</v>
      </c>
      <c r="I77" s="13">
        <v>305.46427997615967</v>
      </c>
      <c r="J77" s="13">
        <v>293.56185364882418</v>
      </c>
      <c r="K77" s="13">
        <v>280.28380382842283</v>
      </c>
      <c r="L77" s="13">
        <v>273.069282309698</v>
      </c>
      <c r="M77" s="13">
        <v>219.69771008557493</v>
      </c>
      <c r="N77" s="13">
        <v>2982.4756926975356</v>
      </c>
    </row>
    <row r="78" spans="1:14" x14ac:dyDescent="0.25">
      <c r="A78" s="18" t="s">
        <v>24</v>
      </c>
      <c r="B78" s="28">
        <v>150.70509526000001</v>
      </c>
      <c r="C78" s="15">
        <v>145.06170341999999</v>
      </c>
      <c r="D78" s="15">
        <v>156.19247616000004</v>
      </c>
      <c r="E78" s="15">
        <v>128.27803915999999</v>
      </c>
      <c r="F78" s="15">
        <v>149.00862441999999</v>
      </c>
      <c r="G78" s="15">
        <v>163.40242699999999</v>
      </c>
      <c r="H78" s="15">
        <v>134.80493888580003</v>
      </c>
      <c r="I78" s="15">
        <v>157.94666115615223</v>
      </c>
      <c r="J78" s="15">
        <v>137.15151170775223</v>
      </c>
      <c r="K78" s="15">
        <v>141.10947729615225</v>
      </c>
      <c r="L78" s="15">
        <v>137.74590731355227</v>
      </c>
      <c r="M78" s="15">
        <v>148.57564833675227</v>
      </c>
      <c r="N78" s="15">
        <v>1749.9825101161614</v>
      </c>
    </row>
    <row r="79" spans="1:14" x14ac:dyDescent="0.25">
      <c r="A79" s="18" t="s">
        <v>25</v>
      </c>
      <c r="B79" s="28">
        <v>7.7805</v>
      </c>
      <c r="C79" s="15">
        <v>9.0299999999999994</v>
      </c>
      <c r="D79" s="15">
        <v>11.795999999999999</v>
      </c>
      <c r="E79" s="15">
        <v>11.31</v>
      </c>
      <c r="F79" s="15">
        <v>11.34</v>
      </c>
      <c r="G79" s="15">
        <v>10.903499999999999</v>
      </c>
      <c r="H79" s="15">
        <v>16.421612400000001</v>
      </c>
      <c r="I79" s="15">
        <v>14.3416488</v>
      </c>
      <c r="J79" s="15">
        <v>11.9733108</v>
      </c>
      <c r="K79" s="15">
        <v>11.24244</v>
      </c>
      <c r="L79" s="15">
        <v>11.47959</v>
      </c>
      <c r="M79" s="15">
        <v>9.9801900000000003</v>
      </c>
      <c r="N79" s="15">
        <v>137.59879200000003</v>
      </c>
    </row>
    <row r="80" spans="1:14" x14ac:dyDescent="0.25">
      <c r="A80" s="18" t="s">
        <v>26</v>
      </c>
      <c r="B80" s="28">
        <v>5.99099</v>
      </c>
      <c r="C80" s="15">
        <v>6.3685524999999998</v>
      </c>
      <c r="D80" s="15">
        <v>6.1342249999999989</v>
      </c>
      <c r="E80" s="15">
        <v>4.9666300000000003</v>
      </c>
      <c r="F80" s="15">
        <v>5.105283</v>
      </c>
      <c r="G80" s="15">
        <v>5.3653300000000002</v>
      </c>
      <c r="H80" s="15">
        <v>6.054508961999999</v>
      </c>
      <c r="I80" s="15">
        <v>5.4902887200000006</v>
      </c>
      <c r="J80" s="15">
        <v>10.152964560000001</v>
      </c>
      <c r="K80" s="15">
        <v>10.1568375</v>
      </c>
      <c r="L80" s="15">
        <v>9.6602989500000014</v>
      </c>
      <c r="M80" s="15">
        <v>9.6802577999999997</v>
      </c>
      <c r="N80" s="15">
        <v>85.126166992000009</v>
      </c>
    </row>
    <row r="81" spans="1:14" x14ac:dyDescent="0.25">
      <c r="A81" s="18" t="s">
        <v>27</v>
      </c>
      <c r="B81" s="28">
        <v>5.34</v>
      </c>
      <c r="C81" s="15">
        <v>5.5259999999999998</v>
      </c>
      <c r="D81" s="15">
        <v>6.0869999999999997</v>
      </c>
      <c r="E81" s="15">
        <v>5.4169999999999998</v>
      </c>
      <c r="F81" s="15">
        <v>5.5040000000000004</v>
      </c>
      <c r="G81" s="15">
        <v>5.9130000000000003</v>
      </c>
      <c r="H81" s="15">
        <v>5.213400581056006</v>
      </c>
      <c r="I81" s="15">
        <v>5.0262194420073936</v>
      </c>
      <c r="J81" s="15">
        <v>4.3371178210607466</v>
      </c>
      <c r="K81" s="15">
        <v>4.4561362122705761</v>
      </c>
      <c r="L81" s="15">
        <v>4.3948030061457297</v>
      </c>
      <c r="M81" s="15">
        <v>4.5308512088226598</v>
      </c>
      <c r="N81" s="15">
        <v>61.745528271363114</v>
      </c>
    </row>
    <row r="82" spans="1:14" x14ac:dyDescent="0.25">
      <c r="A82" s="18" t="s">
        <v>28</v>
      </c>
      <c r="B82" s="28">
        <v>34.797504000000004</v>
      </c>
      <c r="C82" s="15">
        <v>22.580076999999999</v>
      </c>
      <c r="D82" s="15">
        <v>11.7728863</v>
      </c>
      <c r="E82" s="15">
        <v>18.452930000000002</v>
      </c>
      <c r="F82" s="15">
        <v>41.74</v>
      </c>
      <c r="G82" s="15">
        <v>92.78</v>
      </c>
      <c r="H82" s="15">
        <v>108.7377936</v>
      </c>
      <c r="I82" s="15">
        <v>110.650143558</v>
      </c>
      <c r="J82" s="15">
        <v>110.54153406</v>
      </c>
      <c r="K82" s="15">
        <v>92.385384120000012</v>
      </c>
      <c r="L82" s="15">
        <v>88.567861739999984</v>
      </c>
      <c r="M82" s="15">
        <v>27.317907240000004</v>
      </c>
      <c r="N82" s="15">
        <v>760.32402161799996</v>
      </c>
    </row>
    <row r="83" spans="1:14" x14ac:dyDescent="0.25">
      <c r="A83" s="18" t="s">
        <v>29</v>
      </c>
      <c r="B83" s="29">
        <v>0</v>
      </c>
      <c r="C83" s="15">
        <v>0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</row>
    <row r="84" spans="1:14" x14ac:dyDescent="0.25">
      <c r="A84" s="18" t="s">
        <v>35</v>
      </c>
      <c r="B84" s="28">
        <v>12.763696000000001</v>
      </c>
      <c r="C84" s="15">
        <v>12.61797</v>
      </c>
      <c r="D84" s="15">
        <v>13.980452</v>
      </c>
      <c r="E84" s="15">
        <v>13.560696</v>
      </c>
      <c r="F84" s="15">
        <v>14.240971999999999</v>
      </c>
      <c r="G84" s="15">
        <v>14.846878</v>
      </c>
      <c r="H84" s="15">
        <v>12.506071200000003</v>
      </c>
      <c r="I84" s="15">
        <v>12.0093183</v>
      </c>
      <c r="J84" s="15">
        <v>12.155414700011201</v>
      </c>
      <c r="K84" s="15">
        <v>13.683528700000002</v>
      </c>
      <c r="L84" s="15">
        <v>13.970821299999999</v>
      </c>
      <c r="M84" s="15">
        <v>12.3628555</v>
      </c>
      <c r="N84" s="15">
        <v>158.69867370001123</v>
      </c>
    </row>
    <row r="85" spans="1:14" x14ac:dyDescent="0.25">
      <c r="A85" s="18" t="s">
        <v>36</v>
      </c>
      <c r="B85" s="28">
        <v>0</v>
      </c>
      <c r="C85" s="15">
        <v>0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7.25</v>
      </c>
      <c r="K85" s="15">
        <v>7.25</v>
      </c>
      <c r="L85" s="15">
        <v>7.25</v>
      </c>
      <c r="M85" s="15">
        <v>7.25</v>
      </c>
      <c r="N85" s="15">
        <v>29</v>
      </c>
    </row>
    <row r="86" spans="1:14" x14ac:dyDescent="0.25">
      <c r="A86" s="18" t="s">
        <v>30</v>
      </c>
      <c r="B86" s="28">
        <v>0</v>
      </c>
      <c r="C86" s="15">
        <v>0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</row>
    <row r="87" spans="1:14" x14ac:dyDescent="0.25">
      <c r="A87" s="18" t="s">
        <v>31</v>
      </c>
      <c r="B87" s="28">
        <v>0</v>
      </c>
      <c r="C87" s="15">
        <v>0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</row>
    <row r="88" spans="1:14" x14ac:dyDescent="0.25">
      <c r="A88" s="18" t="s">
        <v>32</v>
      </c>
      <c r="B88" s="28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>
        <v>0</v>
      </c>
    </row>
    <row r="89" spans="1:14" x14ac:dyDescent="0.25">
      <c r="A89" s="18" t="s">
        <v>13</v>
      </c>
      <c r="B89" s="21">
        <v>2946.7069288361427</v>
      </c>
      <c r="C89" s="21">
        <v>2744.0717141626483</v>
      </c>
      <c r="D89" s="21">
        <v>2401.0461953540803</v>
      </c>
      <c r="E89" s="21">
        <v>2757.4960382447443</v>
      </c>
      <c r="F89" s="21">
        <v>3063.8258622665553</v>
      </c>
      <c r="G89" s="21">
        <v>3087.3338269999999</v>
      </c>
      <c r="H89" s="21">
        <v>2534.7472040495968</v>
      </c>
      <c r="I89" s="21">
        <v>2577.7405446332514</v>
      </c>
      <c r="J89" s="21">
        <v>2757.090854221221</v>
      </c>
      <c r="K89" s="21">
        <v>2610.1888338947215</v>
      </c>
      <c r="L89" s="21">
        <v>2626.792039264591</v>
      </c>
      <c r="M89" s="21">
        <v>2918.7963323707695</v>
      </c>
      <c r="N89" s="21">
        <v>33025.83637429832</v>
      </c>
    </row>
    <row r="90" spans="1:14" x14ac:dyDescent="0.25">
      <c r="A90" s="255" t="s">
        <v>48</v>
      </c>
      <c r="B90" s="255"/>
      <c r="C90" s="255"/>
      <c r="D90" s="255"/>
      <c r="E90" s="255"/>
      <c r="F90" s="255"/>
      <c r="G90" s="255"/>
      <c r="H90" s="255"/>
      <c r="I90" s="255"/>
      <c r="J90" s="255"/>
      <c r="K90" s="255"/>
      <c r="L90" s="255"/>
      <c r="M90" s="255"/>
      <c r="N90" s="255"/>
    </row>
    <row r="91" spans="1:14" ht="22.5" x14ac:dyDescent="0.25">
      <c r="A91" s="10" t="s">
        <v>0</v>
      </c>
      <c r="B91" s="11" t="s">
        <v>1</v>
      </c>
      <c r="C91" s="11" t="s">
        <v>2</v>
      </c>
      <c r="D91" s="11" t="s">
        <v>3</v>
      </c>
      <c r="E91" s="11" t="s">
        <v>4</v>
      </c>
      <c r="F91" s="11" t="s">
        <v>5</v>
      </c>
      <c r="G91" s="11" t="s">
        <v>6</v>
      </c>
      <c r="H91" s="11" t="s">
        <v>7</v>
      </c>
      <c r="I91" s="11" t="s">
        <v>8</v>
      </c>
      <c r="J91" s="11" t="s">
        <v>9</v>
      </c>
      <c r="K91" s="11" t="s">
        <v>10</v>
      </c>
      <c r="L91" s="11" t="s">
        <v>11</v>
      </c>
      <c r="M91" s="11" t="s">
        <v>12</v>
      </c>
      <c r="N91" s="11" t="s">
        <v>13</v>
      </c>
    </row>
    <row r="92" spans="1:14" x14ac:dyDescent="0.25">
      <c r="A92" s="12" t="s">
        <v>14</v>
      </c>
      <c r="B92" s="13">
        <f t="shared" ref="B92:N92" si="0">SUM(B93:B101)</f>
        <v>1957.591032</v>
      </c>
      <c r="C92" s="13">
        <f t="shared" si="0"/>
        <v>1813.8925320000003</v>
      </c>
      <c r="D92" s="13">
        <f t="shared" si="0"/>
        <v>1597.7072734760045</v>
      </c>
      <c r="E92" s="13">
        <f t="shared" si="0"/>
        <v>2091.0963169456172</v>
      </c>
      <c r="F92" s="13">
        <f t="shared" si="0"/>
        <v>2210.3774353149533</v>
      </c>
      <c r="G92" s="13">
        <f t="shared" si="0"/>
        <v>2326.5906358226844</v>
      </c>
      <c r="H92" s="13">
        <f t="shared" si="0"/>
        <v>2535.8382524075319</v>
      </c>
      <c r="I92" s="13">
        <f t="shared" si="0"/>
        <v>1934.490777477391</v>
      </c>
      <c r="J92" s="13">
        <f t="shared" si="0"/>
        <v>1848.0301109999998</v>
      </c>
      <c r="K92" s="13">
        <f t="shared" si="0"/>
        <v>1902.5561400000001</v>
      </c>
      <c r="L92" s="13">
        <f t="shared" si="0"/>
        <v>1958.7590870000001</v>
      </c>
      <c r="M92" s="13">
        <f t="shared" si="0"/>
        <v>2616.25006351208</v>
      </c>
      <c r="N92" s="13">
        <f t="shared" si="0"/>
        <v>24793.179656956261</v>
      </c>
    </row>
    <row r="93" spans="1:14" x14ac:dyDescent="0.25">
      <c r="A93" s="22" t="s">
        <v>15</v>
      </c>
      <c r="B93" s="15">
        <v>803.08883100000003</v>
      </c>
      <c r="C93" s="15">
        <v>864.10007799999994</v>
      </c>
      <c r="D93" s="15">
        <v>718.22025099999996</v>
      </c>
      <c r="E93" s="15">
        <v>634.79802200000006</v>
      </c>
      <c r="F93" s="15">
        <v>629.96104500000001</v>
      </c>
      <c r="G93" s="15">
        <v>676.27915400000006</v>
      </c>
      <c r="H93" s="15">
        <v>668.56318699999997</v>
      </c>
      <c r="I93" s="15">
        <v>607.37527699999998</v>
      </c>
      <c r="J93" s="15">
        <v>555.69990299999995</v>
      </c>
      <c r="K93" s="15">
        <v>535.83950300000004</v>
      </c>
      <c r="L93" s="15">
        <v>609.32793100000004</v>
      </c>
      <c r="M93" s="15">
        <v>798.11089300000003</v>
      </c>
      <c r="N93" s="13">
        <f>SUM(B93:M93)</f>
        <v>8101.3640749999995</v>
      </c>
    </row>
    <row r="94" spans="1:14" x14ac:dyDescent="0.25">
      <c r="A94" s="22" t="s">
        <v>16</v>
      </c>
      <c r="B94" s="15">
        <v>238.03219000000001</v>
      </c>
      <c r="C94" s="15">
        <v>246.27828699999998</v>
      </c>
      <c r="D94" s="15">
        <v>225.35845399999999</v>
      </c>
      <c r="E94" s="15">
        <v>207.008509</v>
      </c>
      <c r="F94" s="15">
        <v>200.99878999999999</v>
      </c>
      <c r="G94" s="15">
        <v>211.27695800000001</v>
      </c>
      <c r="H94" s="15">
        <v>214.06301999999997</v>
      </c>
      <c r="I94" s="15">
        <v>199.85898300000005</v>
      </c>
      <c r="J94" s="15">
        <v>183.99674299999998</v>
      </c>
      <c r="K94" s="15">
        <v>177.236637</v>
      </c>
      <c r="L94" s="15">
        <v>203.96115600000005</v>
      </c>
      <c r="M94" s="15">
        <v>249.41031700000008</v>
      </c>
      <c r="N94" s="13">
        <f t="shared" ref="N94:N125" si="1">SUM(B94:M94)</f>
        <v>2557.4800439999999</v>
      </c>
    </row>
    <row r="95" spans="1:14" x14ac:dyDescent="0.25">
      <c r="A95" s="22" t="s">
        <v>17</v>
      </c>
      <c r="B95" s="15">
        <v>72.897403999999995</v>
      </c>
      <c r="C95" s="15">
        <v>76.674226000000004</v>
      </c>
      <c r="D95" s="15">
        <v>72.239927000000023</v>
      </c>
      <c r="E95" s="15">
        <v>71.981877999999995</v>
      </c>
      <c r="F95" s="15">
        <v>70.103283000000005</v>
      </c>
      <c r="G95" s="15">
        <v>70.329867999999991</v>
      </c>
      <c r="H95" s="15">
        <v>71.775285000000011</v>
      </c>
      <c r="I95" s="15">
        <v>76.524196000000003</v>
      </c>
      <c r="J95" s="15">
        <v>82.02812099999997</v>
      </c>
      <c r="K95" s="15">
        <v>76.959999999999994</v>
      </c>
      <c r="L95" s="15">
        <v>74.930000000000007</v>
      </c>
      <c r="M95" s="15">
        <v>77.738376999999986</v>
      </c>
      <c r="N95" s="13">
        <f t="shared" si="1"/>
        <v>894.18256499999995</v>
      </c>
    </row>
    <row r="96" spans="1:14" x14ac:dyDescent="0.25">
      <c r="A96" s="22" t="s">
        <v>18</v>
      </c>
      <c r="B96" s="15">
        <v>0.81017000000000006</v>
      </c>
      <c r="C96" s="15">
        <v>0.83112100000000011</v>
      </c>
      <c r="D96" s="15">
        <v>0.82382600000000006</v>
      </c>
      <c r="E96" s="15">
        <v>0.76451000000000002</v>
      </c>
      <c r="F96" s="15">
        <v>0.73755700000000002</v>
      </c>
      <c r="G96" s="15">
        <v>0.78001199999999993</v>
      </c>
      <c r="H96" s="15">
        <v>0.74851400000000001</v>
      </c>
      <c r="I96" s="15">
        <v>0.75185299999999999</v>
      </c>
      <c r="J96" s="15">
        <v>0.81343999999999983</v>
      </c>
      <c r="K96" s="15">
        <v>0.75</v>
      </c>
      <c r="L96" s="15">
        <v>0.77</v>
      </c>
      <c r="M96" s="15">
        <v>0.85753400000000013</v>
      </c>
      <c r="N96" s="13">
        <f t="shared" si="1"/>
        <v>9.4385370000000002</v>
      </c>
    </row>
    <row r="97" spans="1:14" x14ac:dyDescent="0.25">
      <c r="A97" s="22" t="s">
        <v>39</v>
      </c>
      <c r="B97" s="15">
        <v>792.47</v>
      </c>
      <c r="C97" s="15">
        <v>577.1</v>
      </c>
      <c r="D97" s="15">
        <v>532.70236647600427</v>
      </c>
      <c r="E97" s="15">
        <v>1127.7338179456171</v>
      </c>
      <c r="F97" s="15">
        <v>1260.3576693149535</v>
      </c>
      <c r="G97" s="15">
        <v>1317.7622318226838</v>
      </c>
      <c r="H97" s="15">
        <v>1531.6714584075319</v>
      </c>
      <c r="I97" s="15">
        <v>1000.509502477391</v>
      </c>
      <c r="J97" s="15">
        <v>975.56821300000001</v>
      </c>
      <c r="K97" s="15">
        <v>1062.5</v>
      </c>
      <c r="L97" s="15">
        <v>1020.4499999999999</v>
      </c>
      <c r="M97" s="15">
        <v>1438.95108951208</v>
      </c>
      <c r="N97" s="13">
        <f t="shared" si="1"/>
        <v>12637.776348956262</v>
      </c>
    </row>
    <row r="98" spans="1:14" x14ac:dyDescent="0.25">
      <c r="A98" s="22" t="s">
        <v>20</v>
      </c>
      <c r="B98" s="15">
        <v>43.817215999999988</v>
      </c>
      <c r="C98" s="15">
        <v>42.187272999999998</v>
      </c>
      <c r="D98" s="15">
        <v>41.143749</v>
      </c>
      <c r="E98" s="15">
        <v>41.440772000000003</v>
      </c>
      <c r="F98" s="15">
        <v>40.870000000000005</v>
      </c>
      <c r="G98" s="15">
        <v>41.96</v>
      </c>
      <c r="H98" s="15">
        <v>41.511450000000004</v>
      </c>
      <c r="I98" s="15">
        <v>41.064838999999999</v>
      </c>
      <c r="J98" s="15">
        <v>41.816519</v>
      </c>
      <c r="K98" s="15">
        <v>41.31</v>
      </c>
      <c r="L98" s="15">
        <v>39.820000000000007</v>
      </c>
      <c r="M98" s="15">
        <v>40.39</v>
      </c>
      <c r="N98" s="13">
        <f t="shared" si="1"/>
        <v>497.331818</v>
      </c>
    </row>
    <row r="99" spans="1:14" x14ac:dyDescent="0.25">
      <c r="A99" s="22" t="s">
        <v>40</v>
      </c>
      <c r="B99" s="15">
        <v>6.0021930000000001</v>
      </c>
      <c r="C99" s="15">
        <v>6.2347799999999998</v>
      </c>
      <c r="D99" s="15">
        <v>6.5726639999999996</v>
      </c>
      <c r="E99" s="15">
        <v>6.4798269999999993</v>
      </c>
      <c r="F99" s="15">
        <v>6.32</v>
      </c>
      <c r="G99" s="15">
        <v>6.8</v>
      </c>
      <c r="H99" s="15">
        <v>5.9170419999999995</v>
      </c>
      <c r="I99" s="15">
        <v>6.3780800000000006</v>
      </c>
      <c r="J99" s="15">
        <v>5.7284500000000005</v>
      </c>
      <c r="K99" s="15">
        <v>5.29</v>
      </c>
      <c r="L99" s="15">
        <v>6.62</v>
      </c>
      <c r="M99" s="15">
        <v>7.34</v>
      </c>
      <c r="N99" s="13">
        <f t="shared" si="1"/>
        <v>75.683036000000016</v>
      </c>
    </row>
    <row r="100" spans="1:14" x14ac:dyDescent="0.25">
      <c r="A100" s="22" t="s">
        <v>22</v>
      </c>
      <c r="B100" s="15">
        <v>0.473028</v>
      </c>
      <c r="C100" s="15">
        <v>0.48676699999999995</v>
      </c>
      <c r="D100" s="15">
        <v>0.64603599999999994</v>
      </c>
      <c r="E100" s="15">
        <v>0.88898100000000024</v>
      </c>
      <c r="F100" s="15">
        <v>1.0290910000000002</v>
      </c>
      <c r="G100" s="15">
        <v>1.4024120000000002</v>
      </c>
      <c r="H100" s="15">
        <v>1.5882960000000002</v>
      </c>
      <c r="I100" s="15">
        <v>2.0280469999999995</v>
      </c>
      <c r="J100" s="15">
        <v>2.3787220000000002</v>
      </c>
      <c r="K100" s="15">
        <v>2.67</v>
      </c>
      <c r="L100" s="15">
        <v>2.88</v>
      </c>
      <c r="M100" s="15">
        <v>3.4518530000000012</v>
      </c>
      <c r="N100" s="13">
        <f t="shared" si="1"/>
        <v>19.923233</v>
      </c>
    </row>
    <row r="101" spans="1:14" x14ac:dyDescent="0.25">
      <c r="A101" s="23" t="s">
        <v>41</v>
      </c>
      <c r="B101" s="15">
        <v>0</v>
      </c>
      <c r="C101" s="15">
        <v>0</v>
      </c>
      <c r="D101" s="15">
        <v>0</v>
      </c>
      <c r="E101" s="15">
        <v>0</v>
      </c>
      <c r="F101" s="15">
        <v>0</v>
      </c>
      <c r="G101" s="15">
        <v>0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3">
        <f t="shared" si="1"/>
        <v>0</v>
      </c>
    </row>
    <row r="102" spans="1:14" x14ac:dyDescent="0.25">
      <c r="A102" s="12" t="s">
        <v>23</v>
      </c>
      <c r="B102" s="13">
        <f t="shared" ref="B102:N102" si="2">SUM(B103:B112)</f>
        <v>464.07000000000011</v>
      </c>
      <c r="C102" s="13">
        <f t="shared" si="2"/>
        <v>454.09</v>
      </c>
      <c r="D102" s="13">
        <f t="shared" si="2"/>
        <v>478.04</v>
      </c>
      <c r="E102" s="13">
        <f t="shared" si="2"/>
        <v>437.10999999999996</v>
      </c>
      <c r="F102" s="13">
        <f t="shared" si="2"/>
        <v>440.52</v>
      </c>
      <c r="G102" s="13">
        <f t="shared" si="2"/>
        <v>447.95999999999992</v>
      </c>
      <c r="H102" s="13">
        <f t="shared" si="2"/>
        <v>447.27999999999992</v>
      </c>
      <c r="I102" s="13">
        <f t="shared" si="2"/>
        <v>456.15999999999991</v>
      </c>
      <c r="J102" s="13">
        <f t="shared" si="2"/>
        <v>433.46000000000004</v>
      </c>
      <c r="K102" s="13">
        <f t="shared" si="2"/>
        <v>425.38154213000001</v>
      </c>
      <c r="L102" s="13">
        <f t="shared" si="2"/>
        <v>444.57997230000001</v>
      </c>
      <c r="M102" s="13">
        <f t="shared" si="2"/>
        <v>438.23355500000008</v>
      </c>
      <c r="N102" s="13">
        <f t="shared" si="2"/>
        <v>5366.885069429999</v>
      </c>
    </row>
    <row r="103" spans="1:14" x14ac:dyDescent="0.25">
      <c r="A103" s="17" t="s">
        <v>42</v>
      </c>
      <c r="B103" s="15">
        <v>300.20000000000005</v>
      </c>
      <c r="C103" s="15">
        <v>286.60000000000002</v>
      </c>
      <c r="D103" s="15">
        <v>306.83999999999997</v>
      </c>
      <c r="E103" s="15">
        <v>287.75</v>
      </c>
      <c r="F103" s="15">
        <v>291.05</v>
      </c>
      <c r="G103" s="15">
        <v>295.89999999999992</v>
      </c>
      <c r="H103" s="15">
        <v>292.14999999999998</v>
      </c>
      <c r="I103" s="15">
        <v>300.9899999999999</v>
      </c>
      <c r="J103" s="15">
        <v>295.65999999999997</v>
      </c>
      <c r="K103" s="15">
        <v>296.10000000000002</v>
      </c>
      <c r="L103" s="15">
        <v>305.75000000000006</v>
      </c>
      <c r="M103" s="15">
        <v>285.63000000000005</v>
      </c>
      <c r="N103" s="13">
        <f>SUM(B103:M103)</f>
        <v>3544.6199999999994</v>
      </c>
    </row>
    <row r="104" spans="1:14" x14ac:dyDescent="0.25">
      <c r="A104" s="14" t="s">
        <v>25</v>
      </c>
      <c r="B104" s="15">
        <v>0</v>
      </c>
      <c r="C104" s="15">
        <v>0</v>
      </c>
      <c r="D104" s="15">
        <v>0</v>
      </c>
      <c r="E104" s="15">
        <v>0</v>
      </c>
      <c r="F104" s="15">
        <v>0</v>
      </c>
      <c r="G104" s="15">
        <v>0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  <c r="N104" s="13">
        <f>SUM(B104:M104)</f>
        <v>0</v>
      </c>
    </row>
    <row r="105" spans="1:14" x14ac:dyDescent="0.25">
      <c r="A105" s="19" t="s">
        <v>26</v>
      </c>
      <c r="B105" s="15">
        <v>142.77000000000004</v>
      </c>
      <c r="C105" s="15">
        <v>146.28999999999996</v>
      </c>
      <c r="D105" s="15">
        <v>149.68000000000004</v>
      </c>
      <c r="E105" s="15">
        <v>129.99999999999997</v>
      </c>
      <c r="F105" s="15">
        <v>129.26</v>
      </c>
      <c r="G105" s="15">
        <v>126.87000000000002</v>
      </c>
      <c r="H105" s="15">
        <v>128.91999999999999</v>
      </c>
      <c r="I105" s="15">
        <v>127.66000000000004</v>
      </c>
      <c r="J105" s="15">
        <v>114.22000000000001</v>
      </c>
      <c r="K105" s="15">
        <v>104.60971713000001</v>
      </c>
      <c r="L105" s="15">
        <v>112.59</v>
      </c>
      <c r="M105" s="15">
        <v>125.15077199999998</v>
      </c>
      <c r="N105" s="13">
        <f>SUM(B105:M105)</f>
        <v>1538.02048913</v>
      </c>
    </row>
    <row r="106" spans="1:14" x14ac:dyDescent="0.25">
      <c r="A106" s="19" t="s">
        <v>27</v>
      </c>
      <c r="B106" s="15">
        <v>0.43</v>
      </c>
      <c r="C106" s="15">
        <v>0.47000000000000003</v>
      </c>
      <c r="D106" s="15">
        <v>0.48000000000000009</v>
      </c>
      <c r="E106" s="15">
        <v>0.40000000000000008</v>
      </c>
      <c r="F106" s="15">
        <v>0.39000000000000007</v>
      </c>
      <c r="G106" s="15">
        <v>0.38</v>
      </c>
      <c r="H106" s="15">
        <v>0.40000000000000013</v>
      </c>
      <c r="I106" s="15">
        <v>0.4</v>
      </c>
      <c r="J106" s="15">
        <v>0.38000000000000012</v>
      </c>
      <c r="K106" s="15">
        <v>0.34182500000000005</v>
      </c>
      <c r="L106" s="15">
        <v>0.34</v>
      </c>
      <c r="M106" s="15">
        <v>0.37278299999999998</v>
      </c>
      <c r="N106" s="13">
        <f>SUM(B106:M106)</f>
        <v>4.7846080000000004</v>
      </c>
    </row>
    <row r="107" spans="1:14" x14ac:dyDescent="0.25">
      <c r="A107" s="17" t="s">
        <v>43</v>
      </c>
      <c r="B107" s="15">
        <v>3.4499999999999997</v>
      </c>
      <c r="C107" s="15">
        <v>1.17</v>
      </c>
      <c r="D107" s="15">
        <v>0.79</v>
      </c>
      <c r="E107" s="15">
        <v>1.0900000000000003</v>
      </c>
      <c r="F107" s="15">
        <v>1.5000000000000002</v>
      </c>
      <c r="G107" s="15">
        <v>4.7600000000000007</v>
      </c>
      <c r="H107" s="15">
        <v>5.48</v>
      </c>
      <c r="I107" s="15">
        <v>6.4499999999999984</v>
      </c>
      <c r="J107" s="15">
        <v>2.67</v>
      </c>
      <c r="K107" s="15">
        <v>3.6799999999999997</v>
      </c>
      <c r="L107" s="15">
        <v>4.5791529999999998</v>
      </c>
      <c r="M107" s="15">
        <v>4.7300000000000004</v>
      </c>
      <c r="N107" s="13">
        <f>SUM(B107:M107)</f>
        <v>40.349153000000001</v>
      </c>
    </row>
    <row r="108" spans="1:14" x14ac:dyDescent="0.25">
      <c r="A108" s="16" t="s">
        <v>29</v>
      </c>
      <c r="B108" s="15">
        <v>3.4399999999999991</v>
      </c>
      <c r="C108" s="15">
        <v>3.2599999999999989</v>
      </c>
      <c r="D108" s="15">
        <v>3.8099999999999996</v>
      </c>
      <c r="E108" s="15">
        <v>4.0699999999999994</v>
      </c>
      <c r="F108" s="15">
        <v>4.42</v>
      </c>
      <c r="G108" s="15">
        <v>5.7599999999999989</v>
      </c>
      <c r="H108" s="15">
        <v>6.19</v>
      </c>
      <c r="I108" s="15">
        <v>6.38</v>
      </c>
      <c r="J108" s="15">
        <v>6.419999999999999</v>
      </c>
      <c r="K108" s="15">
        <v>6.71</v>
      </c>
      <c r="L108" s="15">
        <v>6.8108192999999995</v>
      </c>
      <c r="M108" s="15">
        <v>6.8000000000000007</v>
      </c>
      <c r="N108" s="13">
        <f t="shared" si="1"/>
        <v>64.070819299999997</v>
      </c>
    </row>
    <row r="109" spans="1:14" x14ac:dyDescent="0.25">
      <c r="A109" s="17" t="s">
        <v>30</v>
      </c>
      <c r="B109" s="15">
        <v>9.5399999999999974</v>
      </c>
      <c r="C109" s="15">
        <v>10.33</v>
      </c>
      <c r="D109" s="15">
        <v>10.419999999999998</v>
      </c>
      <c r="E109" s="15">
        <v>8.25</v>
      </c>
      <c r="F109" s="15">
        <v>7.9999999999999991</v>
      </c>
      <c r="G109" s="15">
        <v>7.9900000000000011</v>
      </c>
      <c r="H109" s="15">
        <v>8.01</v>
      </c>
      <c r="I109" s="15">
        <v>8.1</v>
      </c>
      <c r="J109" s="15">
        <v>7.57</v>
      </c>
      <c r="K109" s="15">
        <v>7.5</v>
      </c>
      <c r="L109" s="15">
        <v>7.6099999999999985</v>
      </c>
      <c r="M109" s="15">
        <v>8.74</v>
      </c>
      <c r="N109" s="13">
        <f t="shared" si="1"/>
        <v>102.05999999999997</v>
      </c>
    </row>
    <row r="110" spans="1:14" x14ac:dyDescent="0.25">
      <c r="A110" s="17" t="s">
        <v>44</v>
      </c>
      <c r="B110" s="15">
        <v>4.2399999999999984</v>
      </c>
      <c r="C110" s="15">
        <v>5.969999999999998</v>
      </c>
      <c r="D110" s="15">
        <v>6.0200000000000005</v>
      </c>
      <c r="E110" s="15">
        <v>5.55</v>
      </c>
      <c r="F110" s="15">
        <v>5.9</v>
      </c>
      <c r="G110" s="15">
        <v>6.2999999999999972</v>
      </c>
      <c r="H110" s="15">
        <v>6.1299999999999981</v>
      </c>
      <c r="I110" s="15">
        <v>6.18</v>
      </c>
      <c r="J110" s="15">
        <v>6.5400000000000009</v>
      </c>
      <c r="K110" s="15">
        <v>6.4399999999999986</v>
      </c>
      <c r="L110" s="15">
        <v>6.8999999999999986</v>
      </c>
      <c r="M110" s="15">
        <v>6.8099999999999969</v>
      </c>
      <c r="N110" s="13">
        <f>SUM(B110:M110)</f>
        <v>72.97999999999999</v>
      </c>
    </row>
    <row r="111" spans="1:14" x14ac:dyDescent="0.25">
      <c r="A111" s="17" t="s">
        <v>45</v>
      </c>
      <c r="B111" s="15">
        <v>0</v>
      </c>
      <c r="C111" s="15">
        <v>0</v>
      </c>
      <c r="D111" s="15">
        <v>0</v>
      </c>
      <c r="E111" s="15">
        <v>0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3">
        <f t="shared" si="1"/>
        <v>0</v>
      </c>
    </row>
    <row r="112" spans="1:14" x14ac:dyDescent="0.25">
      <c r="A112" s="23" t="s">
        <v>46</v>
      </c>
      <c r="B112" s="15">
        <v>0</v>
      </c>
      <c r="C112" s="15">
        <v>0</v>
      </c>
      <c r="D112" s="15">
        <v>0</v>
      </c>
      <c r="E112" s="15">
        <v>0</v>
      </c>
      <c r="F112" s="15">
        <v>0</v>
      </c>
      <c r="G112" s="15">
        <v>0</v>
      </c>
      <c r="H112" s="15">
        <v>0</v>
      </c>
      <c r="I112" s="15">
        <v>0</v>
      </c>
      <c r="J112" s="15">
        <v>0</v>
      </c>
      <c r="K112" s="15">
        <v>0</v>
      </c>
      <c r="L112" s="15">
        <v>0</v>
      </c>
      <c r="M112" s="15">
        <v>0</v>
      </c>
      <c r="N112" s="13">
        <f t="shared" si="1"/>
        <v>0</v>
      </c>
    </row>
    <row r="113" spans="1:14" x14ac:dyDescent="0.25">
      <c r="A113" s="12" t="s">
        <v>33</v>
      </c>
      <c r="B113" s="13">
        <f t="shared" ref="B113:N113" si="3">SUM(B114:B123)</f>
        <v>470.12000000000006</v>
      </c>
      <c r="C113" s="13">
        <f t="shared" si="3"/>
        <v>451.41999999999985</v>
      </c>
      <c r="D113" s="13">
        <f t="shared" si="3"/>
        <v>479.25000000000017</v>
      </c>
      <c r="E113" s="13">
        <f t="shared" si="3"/>
        <v>438.7600000000001</v>
      </c>
      <c r="F113" s="13">
        <f t="shared" si="3"/>
        <v>447.84000000000003</v>
      </c>
      <c r="G113" s="13">
        <f t="shared" si="3"/>
        <v>450.36999999999989</v>
      </c>
      <c r="H113" s="13">
        <f t="shared" si="3"/>
        <v>491.7</v>
      </c>
      <c r="I113" s="13">
        <f t="shared" si="3"/>
        <v>493.74999999999989</v>
      </c>
      <c r="J113" s="13">
        <f t="shared" si="3"/>
        <v>439.84</v>
      </c>
      <c r="K113" s="13">
        <f t="shared" si="3"/>
        <v>440.51392550000014</v>
      </c>
      <c r="L113" s="13">
        <f t="shared" si="3"/>
        <v>437.70673199999999</v>
      </c>
      <c r="M113" s="13">
        <f t="shared" si="3"/>
        <v>442.0609935</v>
      </c>
      <c r="N113" s="13">
        <f t="shared" si="3"/>
        <v>5483.3316510000013</v>
      </c>
    </row>
    <row r="114" spans="1:14" x14ac:dyDescent="0.25">
      <c r="A114" s="17" t="s">
        <v>42</v>
      </c>
      <c r="B114" s="15">
        <v>392.52950000000004</v>
      </c>
      <c r="C114" s="15">
        <v>370.38749999999987</v>
      </c>
      <c r="D114" s="15">
        <v>392.04480000000012</v>
      </c>
      <c r="E114" s="15">
        <v>360.6683000000001</v>
      </c>
      <c r="F114" s="15">
        <v>366.34680000000003</v>
      </c>
      <c r="G114" s="15">
        <v>365.71029999999996</v>
      </c>
      <c r="H114" s="15">
        <v>404.10559999999998</v>
      </c>
      <c r="I114" s="15">
        <v>402.25499999999988</v>
      </c>
      <c r="J114" s="15">
        <v>355.81129999999996</v>
      </c>
      <c r="K114" s="15">
        <v>357.2087595000001</v>
      </c>
      <c r="L114" s="15">
        <v>349.62183199999998</v>
      </c>
      <c r="M114" s="15">
        <v>355.3446735</v>
      </c>
      <c r="N114" s="13">
        <f>SUM(B114:M114)</f>
        <v>4472.0343650000004</v>
      </c>
    </row>
    <row r="115" spans="1:14" x14ac:dyDescent="0.25">
      <c r="A115" s="14" t="s">
        <v>25</v>
      </c>
      <c r="B115" s="15">
        <v>2.4205000000000001</v>
      </c>
      <c r="C115" s="15">
        <v>2.5724999999999998</v>
      </c>
      <c r="D115" s="15">
        <v>2.2652000000000001</v>
      </c>
      <c r="E115" s="15">
        <v>2.6316999999999999</v>
      </c>
      <c r="F115" s="15">
        <v>2.1631999999999998</v>
      </c>
      <c r="G115" s="15">
        <v>2.7097000000000002</v>
      </c>
      <c r="H115" s="15">
        <v>3.0844</v>
      </c>
      <c r="I115" s="15">
        <v>4.0350000000000001</v>
      </c>
      <c r="J115" s="15">
        <v>3.9887000000000001</v>
      </c>
      <c r="K115" s="15">
        <v>4.91</v>
      </c>
      <c r="L115" s="15">
        <v>4.5148999999999999</v>
      </c>
      <c r="M115" s="15">
        <v>4.04</v>
      </c>
      <c r="N115" s="13">
        <f t="shared" ref="N115:N123" si="4">SUM(B115:M115)</f>
        <v>39.335799999999999</v>
      </c>
    </row>
    <row r="116" spans="1:14" x14ac:dyDescent="0.25">
      <c r="A116" s="19" t="s">
        <v>26</v>
      </c>
      <c r="B116" s="15">
        <v>65.63000000000001</v>
      </c>
      <c r="C116" s="15">
        <v>65.559999999999988</v>
      </c>
      <c r="D116" s="15">
        <v>71.260000000000019</v>
      </c>
      <c r="E116" s="15">
        <v>64.069999999999993</v>
      </c>
      <c r="F116" s="15">
        <v>63.83</v>
      </c>
      <c r="G116" s="15">
        <v>62.77</v>
      </c>
      <c r="H116" s="15">
        <v>62.94</v>
      </c>
      <c r="I116" s="15">
        <v>62.560000000000009</v>
      </c>
      <c r="J116" s="15">
        <v>57.649999999999984</v>
      </c>
      <c r="K116" s="15">
        <v>54.515166000000008</v>
      </c>
      <c r="L116" s="15">
        <v>59.22999999999999</v>
      </c>
      <c r="M116" s="15">
        <v>61.776320000000005</v>
      </c>
      <c r="N116" s="13">
        <f t="shared" si="4"/>
        <v>751.79148600000008</v>
      </c>
    </row>
    <row r="117" spans="1:14" x14ac:dyDescent="0.25">
      <c r="A117" s="19" t="s">
        <v>27</v>
      </c>
      <c r="B117" s="15">
        <v>0</v>
      </c>
      <c r="C117" s="15">
        <v>0</v>
      </c>
      <c r="D117" s="15">
        <v>0</v>
      </c>
      <c r="E117" s="15">
        <v>0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  <c r="N117" s="13">
        <f t="shared" si="4"/>
        <v>0</v>
      </c>
    </row>
    <row r="118" spans="1:14" x14ac:dyDescent="0.25">
      <c r="A118" s="17" t="s">
        <v>43</v>
      </c>
      <c r="B118" s="15">
        <v>2.16</v>
      </c>
      <c r="C118" s="15">
        <v>0.12</v>
      </c>
      <c r="D118" s="15">
        <v>0.42000000000000004</v>
      </c>
      <c r="E118" s="15">
        <v>0.05</v>
      </c>
      <c r="F118" s="15">
        <v>1.32</v>
      </c>
      <c r="G118" s="15">
        <v>3.2</v>
      </c>
      <c r="H118" s="15">
        <v>4.32</v>
      </c>
      <c r="I118" s="15">
        <v>5.84</v>
      </c>
      <c r="J118" s="15">
        <v>2.48</v>
      </c>
      <c r="K118" s="15">
        <v>3.96</v>
      </c>
      <c r="L118" s="15">
        <v>3.13</v>
      </c>
      <c r="M118" s="15">
        <v>1.52</v>
      </c>
      <c r="N118" s="13">
        <f t="shared" si="4"/>
        <v>28.52</v>
      </c>
    </row>
    <row r="119" spans="1:14" x14ac:dyDescent="0.25">
      <c r="A119" s="16" t="s">
        <v>29</v>
      </c>
      <c r="B119" s="15">
        <v>1.32</v>
      </c>
      <c r="C119" s="15">
        <v>2.89</v>
      </c>
      <c r="D119" s="15">
        <v>4.26</v>
      </c>
      <c r="E119" s="15">
        <v>3.52</v>
      </c>
      <c r="F119" s="15">
        <v>6.3199999999999994</v>
      </c>
      <c r="G119" s="15">
        <v>7.57</v>
      </c>
      <c r="H119" s="15">
        <v>9.43</v>
      </c>
      <c r="I119" s="15">
        <v>11.63</v>
      </c>
      <c r="J119" s="15">
        <v>12.760000000000002</v>
      </c>
      <c r="K119" s="15">
        <v>13.100000000000001</v>
      </c>
      <c r="L119" s="15">
        <v>13.86</v>
      </c>
      <c r="M119" s="15">
        <v>12.01</v>
      </c>
      <c r="N119" s="13">
        <f t="shared" si="4"/>
        <v>98.670000000000016</v>
      </c>
    </row>
    <row r="120" spans="1:14" x14ac:dyDescent="0.25">
      <c r="A120" s="17" t="s">
        <v>30</v>
      </c>
      <c r="B120" s="15">
        <v>5.48</v>
      </c>
      <c r="C120" s="15">
        <v>6.5</v>
      </c>
      <c r="D120" s="15">
        <v>6.56</v>
      </c>
      <c r="E120" s="15">
        <v>4.8400000000000007</v>
      </c>
      <c r="F120" s="15">
        <v>5.1700000000000008</v>
      </c>
      <c r="G120" s="15">
        <v>5.0300000000000011</v>
      </c>
      <c r="H120" s="15">
        <v>4.9799999999999995</v>
      </c>
      <c r="I120" s="15">
        <v>4.9799999999999995</v>
      </c>
      <c r="J120" s="15">
        <v>4.7200000000000006</v>
      </c>
      <c r="K120" s="15">
        <v>4.620000000000001</v>
      </c>
      <c r="L120" s="15">
        <v>4.870000000000001</v>
      </c>
      <c r="M120" s="15">
        <v>5.38</v>
      </c>
      <c r="N120" s="13">
        <f t="shared" si="4"/>
        <v>63.13</v>
      </c>
    </row>
    <row r="121" spans="1:14" x14ac:dyDescent="0.25">
      <c r="A121" s="17" t="s">
        <v>44</v>
      </c>
      <c r="B121" s="15">
        <v>0.57999999999999996</v>
      </c>
      <c r="C121" s="15">
        <v>3.3899999999999997</v>
      </c>
      <c r="D121" s="15">
        <v>2.44</v>
      </c>
      <c r="E121" s="15">
        <v>2.98</v>
      </c>
      <c r="F121" s="15">
        <v>2.6900000000000004</v>
      </c>
      <c r="G121" s="15">
        <v>3.38</v>
      </c>
      <c r="H121" s="15">
        <v>2.8400000000000003</v>
      </c>
      <c r="I121" s="15">
        <v>2.4500000000000002</v>
      </c>
      <c r="J121" s="15">
        <v>2.4300000000000002</v>
      </c>
      <c r="K121" s="15">
        <v>2.2000000000000002</v>
      </c>
      <c r="L121" s="15">
        <v>2.4800000000000004</v>
      </c>
      <c r="M121" s="15">
        <v>1.9900000000000002</v>
      </c>
      <c r="N121" s="13">
        <f t="shared" si="4"/>
        <v>29.85</v>
      </c>
    </row>
    <row r="122" spans="1:14" x14ac:dyDescent="0.25">
      <c r="A122" s="17" t="s">
        <v>45</v>
      </c>
      <c r="B122" s="15">
        <v>0</v>
      </c>
      <c r="C122" s="15">
        <v>0</v>
      </c>
      <c r="D122" s="15">
        <v>0</v>
      </c>
      <c r="E122" s="15">
        <v>0</v>
      </c>
      <c r="F122" s="15">
        <v>0</v>
      </c>
      <c r="G122" s="15">
        <v>0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  <c r="N122" s="13">
        <f t="shared" si="4"/>
        <v>0</v>
      </c>
    </row>
    <row r="123" spans="1:14" x14ac:dyDescent="0.25">
      <c r="A123" s="23" t="s">
        <v>46</v>
      </c>
      <c r="B123" s="15">
        <v>0</v>
      </c>
      <c r="C123" s="15">
        <v>0</v>
      </c>
      <c r="D123" s="15">
        <v>0</v>
      </c>
      <c r="E123" s="15">
        <v>0</v>
      </c>
      <c r="F123" s="15">
        <v>0</v>
      </c>
      <c r="G123" s="15">
        <v>0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  <c r="N123" s="13">
        <f t="shared" si="4"/>
        <v>0</v>
      </c>
    </row>
    <row r="124" spans="1:14" x14ac:dyDescent="0.25">
      <c r="A124" s="12" t="s">
        <v>34</v>
      </c>
      <c r="B124" s="13">
        <f t="shared" ref="B124:N124" si="5">SUM(B125:B136)</f>
        <v>338.42</v>
      </c>
      <c r="C124" s="13">
        <f t="shared" si="5"/>
        <v>281.23</v>
      </c>
      <c r="D124" s="13">
        <f t="shared" si="5"/>
        <v>284.35000000000008</v>
      </c>
      <c r="E124" s="13">
        <f t="shared" si="5"/>
        <v>270.90999999999991</v>
      </c>
      <c r="F124" s="13">
        <f t="shared" si="5"/>
        <v>471.63</v>
      </c>
      <c r="G124" s="13">
        <f t="shared" si="5"/>
        <v>489.08000000000004</v>
      </c>
      <c r="H124" s="13">
        <f t="shared" si="5"/>
        <v>485.69</v>
      </c>
      <c r="I124" s="13">
        <f t="shared" si="5"/>
        <v>518.91999999999985</v>
      </c>
      <c r="J124" s="13">
        <f t="shared" si="5"/>
        <v>444.68</v>
      </c>
      <c r="K124" s="13">
        <f t="shared" si="5"/>
        <v>387.37677400000001</v>
      </c>
      <c r="L124" s="13">
        <f t="shared" si="5"/>
        <v>345.13999999999993</v>
      </c>
      <c r="M124" s="13">
        <f t="shared" si="5"/>
        <v>382.49649799999997</v>
      </c>
      <c r="N124" s="13">
        <f t="shared" si="5"/>
        <v>4699.9232719999991</v>
      </c>
    </row>
    <row r="125" spans="1:14" x14ac:dyDescent="0.25">
      <c r="A125" s="17" t="s">
        <v>42</v>
      </c>
      <c r="B125" s="15">
        <v>219.81</v>
      </c>
      <c r="C125" s="15">
        <v>215.34999999999997</v>
      </c>
      <c r="D125" s="15">
        <v>223.97000000000006</v>
      </c>
      <c r="E125" s="15">
        <v>205.00999999999993</v>
      </c>
      <c r="F125" s="15">
        <v>203.2</v>
      </c>
      <c r="G125" s="15">
        <v>201.96000000000004</v>
      </c>
      <c r="H125" s="15">
        <v>236.39999999999998</v>
      </c>
      <c r="I125" s="15">
        <v>236.03999999999996</v>
      </c>
      <c r="J125" s="15">
        <v>206.19</v>
      </c>
      <c r="K125" s="15">
        <v>222.44</v>
      </c>
      <c r="L125" s="15">
        <v>210.67999999999998</v>
      </c>
      <c r="M125" s="15">
        <v>217.61</v>
      </c>
      <c r="N125" s="13">
        <f t="shared" si="1"/>
        <v>2598.66</v>
      </c>
    </row>
    <row r="126" spans="1:14" x14ac:dyDescent="0.25">
      <c r="A126" s="14" t="s">
        <v>25</v>
      </c>
      <c r="B126" s="15">
        <v>9.93</v>
      </c>
      <c r="C126" s="15">
        <v>10.43</v>
      </c>
      <c r="D126" s="15">
        <v>11.6</v>
      </c>
      <c r="E126" s="15">
        <v>15.36</v>
      </c>
      <c r="F126" s="15">
        <v>13.31</v>
      </c>
      <c r="G126" s="15">
        <v>15.52</v>
      </c>
      <c r="H126" s="15">
        <v>14.76</v>
      </c>
      <c r="I126" s="15">
        <v>15.63</v>
      </c>
      <c r="J126" s="15">
        <v>16.72</v>
      </c>
      <c r="K126" s="15">
        <v>16.63</v>
      </c>
      <c r="L126" s="15">
        <v>24.61</v>
      </c>
      <c r="M126" s="15">
        <v>20.309999999999999</v>
      </c>
      <c r="N126" s="13">
        <f t="shared" ref="N126:N136" si="6">SUM(B126:M126)</f>
        <v>184.81</v>
      </c>
    </row>
    <row r="127" spans="1:14" x14ac:dyDescent="0.25">
      <c r="A127" s="17" t="s">
        <v>26</v>
      </c>
      <c r="B127" s="15">
        <v>4.38</v>
      </c>
      <c r="C127" s="15">
        <v>4.4399999999999995</v>
      </c>
      <c r="D127" s="15">
        <v>4.9699999999999989</v>
      </c>
      <c r="E127" s="15">
        <v>4.2</v>
      </c>
      <c r="F127" s="15">
        <v>4.16</v>
      </c>
      <c r="G127" s="15">
        <v>4.05</v>
      </c>
      <c r="H127" s="15">
        <v>3.9299999999999997</v>
      </c>
      <c r="I127" s="15">
        <v>3.8899999999999997</v>
      </c>
      <c r="J127" s="15">
        <v>3.6</v>
      </c>
      <c r="K127" s="15">
        <v>2.9527740000000002</v>
      </c>
      <c r="L127" s="15">
        <v>3.54</v>
      </c>
      <c r="M127" s="15">
        <v>4.03</v>
      </c>
      <c r="N127" s="13">
        <f t="shared" si="6"/>
        <v>48.142773999999996</v>
      </c>
    </row>
    <row r="128" spans="1:14" x14ac:dyDescent="0.25">
      <c r="A128" s="19" t="s">
        <v>27</v>
      </c>
      <c r="B128" s="15">
        <v>5.7999999999999989</v>
      </c>
      <c r="C128" s="15">
        <v>6.1099999999999994</v>
      </c>
      <c r="D128" s="15">
        <v>6.36</v>
      </c>
      <c r="E128" s="15">
        <v>5.8600000000000012</v>
      </c>
      <c r="F128" s="15">
        <v>5.89</v>
      </c>
      <c r="G128" s="15">
        <v>6.120000000000001</v>
      </c>
      <c r="H128" s="15">
        <v>6.17</v>
      </c>
      <c r="I128" s="15">
        <v>6.01</v>
      </c>
      <c r="J128" s="15">
        <v>5.41</v>
      </c>
      <c r="K128" s="15">
        <v>5.0739999999999998</v>
      </c>
      <c r="L128" s="15">
        <v>5.7</v>
      </c>
      <c r="M128" s="15">
        <v>6.1264979999999998</v>
      </c>
      <c r="N128" s="13">
        <f t="shared" si="6"/>
        <v>70.630498000000003</v>
      </c>
    </row>
    <row r="129" spans="1:14" x14ac:dyDescent="0.25">
      <c r="A129" s="17" t="s">
        <v>43</v>
      </c>
      <c r="B129" s="15">
        <v>77.2</v>
      </c>
      <c r="C129" s="15">
        <v>22.6</v>
      </c>
      <c r="D129" s="15">
        <v>13.89</v>
      </c>
      <c r="E129" s="15">
        <v>18.919999999999998</v>
      </c>
      <c r="F129" s="15">
        <v>219.70999999999998</v>
      </c>
      <c r="G129" s="15">
        <v>235.56</v>
      </c>
      <c r="H129" s="15">
        <v>195.85</v>
      </c>
      <c r="I129" s="15">
        <v>222.82</v>
      </c>
      <c r="J129" s="15">
        <v>178.95999999999998</v>
      </c>
      <c r="K129" s="15">
        <v>106.45000000000002</v>
      </c>
      <c r="L129" s="15">
        <v>65.06</v>
      </c>
      <c r="M129" s="15">
        <v>98.76</v>
      </c>
      <c r="N129" s="13">
        <f t="shared" si="6"/>
        <v>1455.78</v>
      </c>
    </row>
    <row r="130" spans="1:14" x14ac:dyDescent="0.25">
      <c r="A130" s="19" t="s">
        <v>29</v>
      </c>
      <c r="B130" s="15">
        <v>0</v>
      </c>
      <c r="C130" s="15">
        <v>0</v>
      </c>
      <c r="D130" s="15">
        <v>0</v>
      </c>
      <c r="E130" s="15">
        <v>0</v>
      </c>
      <c r="F130" s="15">
        <v>4.62</v>
      </c>
      <c r="G130" s="15">
        <v>4.5199999999999996</v>
      </c>
      <c r="H130" s="15">
        <v>6.09</v>
      </c>
      <c r="I130" s="15">
        <v>10.14</v>
      </c>
      <c r="J130" s="15">
        <v>10.93</v>
      </c>
      <c r="K130" s="15">
        <v>10.64</v>
      </c>
      <c r="L130" s="15">
        <v>12</v>
      </c>
      <c r="M130" s="15">
        <v>13.18</v>
      </c>
      <c r="N130" s="13">
        <f t="shared" si="6"/>
        <v>72.12</v>
      </c>
    </row>
    <row r="131" spans="1:14" x14ac:dyDescent="0.25">
      <c r="A131" s="17" t="s">
        <v>35</v>
      </c>
      <c r="B131" s="15">
        <v>17.689999999999998</v>
      </c>
      <c r="C131" s="15">
        <v>17.66</v>
      </c>
      <c r="D131" s="15">
        <v>18.55</v>
      </c>
      <c r="E131" s="15">
        <v>16.809999999999999</v>
      </c>
      <c r="F131" s="15">
        <v>16.829999999999998</v>
      </c>
      <c r="G131" s="15">
        <v>17.61</v>
      </c>
      <c r="H131" s="15">
        <v>17.5</v>
      </c>
      <c r="I131" s="15">
        <v>18.959999999999997</v>
      </c>
      <c r="J131" s="15">
        <v>18.060000000000002</v>
      </c>
      <c r="K131" s="15">
        <v>18.13</v>
      </c>
      <c r="L131" s="15">
        <v>18.3</v>
      </c>
      <c r="M131" s="15">
        <v>17.47</v>
      </c>
      <c r="N131" s="13">
        <f t="shared" si="6"/>
        <v>213.57</v>
      </c>
    </row>
    <row r="132" spans="1:14" x14ac:dyDescent="0.25">
      <c r="A132" s="17" t="s">
        <v>47</v>
      </c>
      <c r="B132" s="15">
        <v>3.6100000000000003</v>
      </c>
      <c r="C132" s="15">
        <v>4.6399999999999997</v>
      </c>
      <c r="D132" s="15">
        <v>5.01</v>
      </c>
      <c r="E132" s="15">
        <v>4.75</v>
      </c>
      <c r="F132" s="15">
        <v>3.91</v>
      </c>
      <c r="G132" s="15">
        <v>3.74</v>
      </c>
      <c r="H132" s="15">
        <v>4.99</v>
      </c>
      <c r="I132" s="15">
        <v>5.43</v>
      </c>
      <c r="J132" s="15">
        <v>4.8100000000000005</v>
      </c>
      <c r="K132" s="15">
        <v>5.0599999999999996</v>
      </c>
      <c r="L132" s="15">
        <v>5.25</v>
      </c>
      <c r="M132" s="15">
        <v>5.0100000000000007</v>
      </c>
      <c r="N132" s="13">
        <f t="shared" si="6"/>
        <v>56.21</v>
      </c>
    </row>
    <row r="133" spans="1:14" x14ac:dyDescent="0.25">
      <c r="A133" s="17" t="s">
        <v>30</v>
      </c>
      <c r="B133" s="15">
        <v>0</v>
      </c>
      <c r="C133" s="15">
        <v>0</v>
      </c>
      <c r="D133" s="15">
        <v>0</v>
      </c>
      <c r="E133" s="15">
        <v>0</v>
      </c>
      <c r="F133" s="15">
        <v>0</v>
      </c>
      <c r="G133" s="15">
        <v>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  <c r="N133" s="13">
        <f t="shared" si="6"/>
        <v>0</v>
      </c>
    </row>
    <row r="134" spans="1:14" x14ac:dyDescent="0.25">
      <c r="A134" s="17" t="s">
        <v>44</v>
      </c>
      <c r="B134" s="15">
        <v>0</v>
      </c>
      <c r="C134" s="15">
        <v>0</v>
      </c>
      <c r="D134" s="15">
        <v>0</v>
      </c>
      <c r="E134" s="15"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3">
        <f t="shared" si="6"/>
        <v>0</v>
      </c>
    </row>
    <row r="135" spans="1:14" x14ac:dyDescent="0.25">
      <c r="A135" s="17" t="s">
        <v>45</v>
      </c>
      <c r="B135" s="15">
        <v>0</v>
      </c>
      <c r="C135" s="15">
        <v>0</v>
      </c>
      <c r="D135" s="15">
        <v>0</v>
      </c>
      <c r="E135" s="15">
        <v>0</v>
      </c>
      <c r="F135" s="15">
        <v>0</v>
      </c>
      <c r="G135" s="15">
        <v>0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  <c r="N135" s="13">
        <f t="shared" si="6"/>
        <v>0</v>
      </c>
    </row>
    <row r="136" spans="1:14" x14ac:dyDescent="0.25">
      <c r="A136" s="23" t="s">
        <v>46</v>
      </c>
      <c r="B136" s="15">
        <v>0</v>
      </c>
      <c r="C136" s="15">
        <v>0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  <c r="L136" s="15">
        <v>0</v>
      </c>
      <c r="M136" s="15">
        <v>0</v>
      </c>
      <c r="N136" s="13">
        <f t="shared" si="6"/>
        <v>0</v>
      </c>
    </row>
    <row r="137" spans="1:14" x14ac:dyDescent="0.25">
      <c r="A137" s="20" t="s">
        <v>13</v>
      </c>
      <c r="B137" s="21">
        <f t="shared" ref="B137:N137" si="7">SUM(B124,B113,B102,B92)</f>
        <v>3230.2010319999999</v>
      </c>
      <c r="C137" s="21">
        <f t="shared" si="7"/>
        <v>3000.6325320000001</v>
      </c>
      <c r="D137" s="21">
        <f t="shared" si="7"/>
        <v>2839.3472734760048</v>
      </c>
      <c r="E137" s="21">
        <f t="shared" si="7"/>
        <v>3237.876316945617</v>
      </c>
      <c r="F137" s="21">
        <f t="shared" si="7"/>
        <v>3570.3674353149536</v>
      </c>
      <c r="G137" s="21">
        <f t="shared" si="7"/>
        <v>3714.0006358226842</v>
      </c>
      <c r="H137" s="21">
        <f t="shared" si="7"/>
        <v>3960.5082524075315</v>
      </c>
      <c r="I137" s="21">
        <f t="shared" si="7"/>
        <v>3403.3207774773909</v>
      </c>
      <c r="J137" s="21">
        <f t="shared" si="7"/>
        <v>3166.0101109999996</v>
      </c>
      <c r="K137" s="21">
        <f t="shared" si="7"/>
        <v>3155.8283816300004</v>
      </c>
      <c r="L137" s="21">
        <f t="shared" si="7"/>
        <v>3186.1857913000003</v>
      </c>
      <c r="M137" s="21">
        <f t="shared" si="7"/>
        <v>3879.04111001208</v>
      </c>
      <c r="N137" s="21">
        <f t="shared" si="7"/>
        <v>40343.319649386263</v>
      </c>
    </row>
    <row r="138" spans="1:14" x14ac:dyDescent="0.25">
      <c r="A138" s="254" t="s">
        <v>49</v>
      </c>
      <c r="B138" s="254"/>
      <c r="C138" s="254"/>
      <c r="D138" s="254"/>
      <c r="E138" s="254"/>
      <c r="F138" s="254"/>
      <c r="G138" s="254"/>
      <c r="H138" s="254"/>
      <c r="I138" s="254"/>
      <c r="J138" s="254"/>
      <c r="K138" s="254"/>
      <c r="L138" s="254"/>
      <c r="M138" s="254"/>
      <c r="N138" s="254"/>
    </row>
    <row r="139" spans="1:14" ht="22.5" x14ac:dyDescent="0.25">
      <c r="A139" s="10" t="s">
        <v>0</v>
      </c>
      <c r="B139" s="11" t="s">
        <v>1</v>
      </c>
      <c r="C139" s="11" t="s">
        <v>2</v>
      </c>
      <c r="D139" s="11" t="s">
        <v>3</v>
      </c>
      <c r="E139" s="11" t="s">
        <v>4</v>
      </c>
      <c r="F139" s="11" t="s">
        <v>5</v>
      </c>
      <c r="G139" s="11" t="s">
        <v>6</v>
      </c>
      <c r="H139" s="11" t="s">
        <v>7</v>
      </c>
      <c r="I139" s="11" t="s">
        <v>8</v>
      </c>
      <c r="J139" s="11" t="s">
        <v>9</v>
      </c>
      <c r="K139" s="11" t="s">
        <v>10</v>
      </c>
      <c r="L139" s="11" t="s">
        <v>11</v>
      </c>
      <c r="M139" s="11" t="s">
        <v>12</v>
      </c>
      <c r="N139" s="11" t="s">
        <v>13</v>
      </c>
    </row>
    <row r="140" spans="1:14" x14ac:dyDescent="0.25">
      <c r="A140" s="12" t="s">
        <v>14</v>
      </c>
      <c r="B140" s="13">
        <f t="shared" ref="B140:N140" si="8">SUM(B141:B149)</f>
        <v>2071.1553497676687</v>
      </c>
      <c r="C140" s="13">
        <f t="shared" si="8"/>
        <v>2110.2366897390261</v>
      </c>
      <c r="D140" s="13">
        <f t="shared" si="8"/>
        <v>1727.966694114617</v>
      </c>
      <c r="E140" s="13">
        <f t="shared" si="8"/>
        <v>1841.2142691969661</v>
      </c>
      <c r="F140" s="13">
        <f t="shared" si="8"/>
        <v>2113.4147267316498</v>
      </c>
      <c r="G140" s="13">
        <f t="shared" si="8"/>
        <v>1830.4540400276517</v>
      </c>
      <c r="H140" s="13">
        <f t="shared" si="8"/>
        <v>1674.2527455471752</v>
      </c>
      <c r="I140" s="13">
        <f t="shared" si="8"/>
        <v>1594.7554429900001</v>
      </c>
      <c r="J140" s="13">
        <f t="shared" si="8"/>
        <v>1943.1780111499997</v>
      </c>
      <c r="K140" s="13">
        <f t="shared" si="8"/>
        <v>2151.63195050285</v>
      </c>
      <c r="L140" s="13">
        <f t="shared" si="8"/>
        <v>2163.8083480000005</v>
      </c>
      <c r="M140" s="13">
        <f t="shared" si="8"/>
        <v>2347.3831054430257</v>
      </c>
      <c r="N140" s="13">
        <f t="shared" si="8"/>
        <v>23569.451373210628</v>
      </c>
    </row>
    <row r="141" spans="1:14" x14ac:dyDescent="0.25">
      <c r="A141" s="22" t="s">
        <v>15</v>
      </c>
      <c r="B141" s="15">
        <v>884.88479299999995</v>
      </c>
      <c r="C141" s="15">
        <v>1043.9063369999999</v>
      </c>
      <c r="D141" s="15">
        <v>792.47182900000007</v>
      </c>
      <c r="E141" s="15">
        <v>709.51629000000003</v>
      </c>
      <c r="F141" s="15">
        <v>712.02163799999994</v>
      </c>
      <c r="G141" s="15">
        <v>683.04121099999998</v>
      </c>
      <c r="H141" s="15">
        <v>670.67386400000009</v>
      </c>
      <c r="I141" s="15">
        <v>623.02379200000007</v>
      </c>
      <c r="J141" s="15">
        <v>587.78623599999992</v>
      </c>
      <c r="K141" s="15">
        <v>604.09839999999997</v>
      </c>
      <c r="L141" s="15">
        <v>620.27684099999999</v>
      </c>
      <c r="M141" s="15">
        <v>777.94640300000015</v>
      </c>
      <c r="N141" s="13">
        <f t="shared" ref="N141:N149" si="9">SUM(B141:M141)</f>
        <v>8709.647633999999</v>
      </c>
    </row>
    <row r="142" spans="1:14" x14ac:dyDescent="0.25">
      <c r="A142" s="22" t="s">
        <v>16</v>
      </c>
      <c r="B142" s="15">
        <v>256.562792</v>
      </c>
      <c r="C142" s="15">
        <v>285.33494699999994</v>
      </c>
      <c r="D142" s="15">
        <v>241.30258199999997</v>
      </c>
      <c r="E142" s="15">
        <v>229.49539200000001</v>
      </c>
      <c r="F142" s="15">
        <v>218.639599</v>
      </c>
      <c r="G142" s="15">
        <v>213.824873</v>
      </c>
      <c r="H142" s="15">
        <v>209.363924</v>
      </c>
      <c r="I142" s="15">
        <v>206.50843800000001</v>
      </c>
      <c r="J142" s="15">
        <v>194.34024399999998</v>
      </c>
      <c r="K142" s="15">
        <v>196.37216300000006</v>
      </c>
      <c r="L142" s="15">
        <v>205.11445900000004</v>
      </c>
      <c r="M142" s="15">
        <v>125.22700800000001</v>
      </c>
      <c r="N142" s="13">
        <f t="shared" si="9"/>
        <v>2582.086421</v>
      </c>
    </row>
    <row r="143" spans="1:14" x14ac:dyDescent="0.25">
      <c r="A143" s="22" t="s">
        <v>17</v>
      </c>
      <c r="B143" s="15">
        <v>76.251569000000018</v>
      </c>
      <c r="C143" s="15">
        <v>79.64805299999999</v>
      </c>
      <c r="D143" s="15">
        <v>71.291729000000018</v>
      </c>
      <c r="E143" s="15">
        <v>75.360348999999999</v>
      </c>
      <c r="F143" s="15">
        <v>68.289691000000005</v>
      </c>
      <c r="G143" s="15">
        <v>65.419105000000002</v>
      </c>
      <c r="H143" s="15">
        <v>63.788289999999989</v>
      </c>
      <c r="I143" s="15">
        <v>74.43521299999999</v>
      </c>
      <c r="J143" s="15">
        <v>81.513020999999995</v>
      </c>
      <c r="K143" s="15">
        <v>76.331409999999991</v>
      </c>
      <c r="L143" s="15">
        <v>74.669940999999994</v>
      </c>
      <c r="M143" s="15">
        <v>39.821633000000006</v>
      </c>
      <c r="N143" s="13">
        <f t="shared" si="9"/>
        <v>846.82000400000004</v>
      </c>
    </row>
    <row r="144" spans="1:14" x14ac:dyDescent="0.25">
      <c r="A144" s="22" t="s">
        <v>18</v>
      </c>
      <c r="B144" s="15">
        <v>0.85062599999999988</v>
      </c>
      <c r="C144" s="15">
        <v>0.84115000000000006</v>
      </c>
      <c r="D144" s="15">
        <v>0.80888500000000008</v>
      </c>
      <c r="E144" s="15">
        <v>0.81143199999999993</v>
      </c>
      <c r="F144" s="15">
        <v>0.7728060000000001</v>
      </c>
      <c r="G144" s="15">
        <v>0.78160600000000002</v>
      </c>
      <c r="H144" s="15">
        <v>0.76674300000000006</v>
      </c>
      <c r="I144" s="15">
        <v>0.78722999999999987</v>
      </c>
      <c r="J144" s="15">
        <v>0.82217700000000016</v>
      </c>
      <c r="K144" s="15">
        <v>0.65301500000000001</v>
      </c>
      <c r="L144" s="15">
        <v>0.764459</v>
      </c>
      <c r="M144" s="15">
        <v>0.41700000000000004</v>
      </c>
      <c r="N144" s="13">
        <f t="shared" si="9"/>
        <v>9.0771289999999993</v>
      </c>
    </row>
    <row r="145" spans="1:14" x14ac:dyDescent="0.25">
      <c r="A145" s="22" t="s">
        <v>39</v>
      </c>
      <c r="B145" s="15">
        <v>803.0027967676682</v>
      </c>
      <c r="C145" s="15">
        <v>649.03903873902664</v>
      </c>
      <c r="D145" s="15">
        <v>573.28895511461701</v>
      </c>
      <c r="E145" s="15">
        <v>776.23478579696609</v>
      </c>
      <c r="F145" s="15">
        <v>1063.16006873165</v>
      </c>
      <c r="G145" s="15">
        <v>817.89724502765182</v>
      </c>
      <c r="H145" s="15">
        <v>677.75544154717511</v>
      </c>
      <c r="I145" s="15">
        <v>638.62</v>
      </c>
      <c r="J145" s="15">
        <v>1027.1099999999999</v>
      </c>
      <c r="K145" s="15">
        <v>1221.0276829028501</v>
      </c>
      <c r="L145" s="15">
        <v>1210.79</v>
      </c>
      <c r="M145" s="15">
        <v>1360.4667384430259</v>
      </c>
      <c r="N145" s="13">
        <f t="shared" si="9"/>
        <v>10818.392753070628</v>
      </c>
    </row>
    <row r="146" spans="1:14" x14ac:dyDescent="0.25">
      <c r="A146" s="22" t="s">
        <v>20</v>
      </c>
      <c r="B146" s="15">
        <v>39.596773999999996</v>
      </c>
      <c r="C146" s="15">
        <v>40.309134999999998</v>
      </c>
      <c r="D146" s="15">
        <v>38.952576000000001</v>
      </c>
      <c r="E146" s="15">
        <v>39.093744399999999</v>
      </c>
      <c r="F146" s="15">
        <v>40.184035999999999</v>
      </c>
      <c r="G146" s="15">
        <v>39.510000000000005</v>
      </c>
      <c r="H146" s="15">
        <v>42.541449</v>
      </c>
      <c r="I146" s="15">
        <v>41.050426999999999</v>
      </c>
      <c r="J146" s="15">
        <v>41.551359000000005</v>
      </c>
      <c r="K146" s="15">
        <v>43.003093</v>
      </c>
      <c r="L146" s="15">
        <v>41.037552000000005</v>
      </c>
      <c r="M146" s="15">
        <v>37.200069999999997</v>
      </c>
      <c r="N146" s="13">
        <f t="shared" si="9"/>
        <v>484.03021539999997</v>
      </c>
    </row>
    <row r="147" spans="1:14" x14ac:dyDescent="0.25">
      <c r="A147" s="22" t="s">
        <v>40</v>
      </c>
      <c r="B147" s="15">
        <v>6.699668</v>
      </c>
      <c r="C147" s="15">
        <v>7.4557919999999998</v>
      </c>
      <c r="D147" s="15">
        <v>6.4602640000000005</v>
      </c>
      <c r="E147" s="15">
        <v>7.0800299999999998</v>
      </c>
      <c r="F147" s="15">
        <v>6.9868880000000004</v>
      </c>
      <c r="G147" s="15">
        <v>6.41</v>
      </c>
      <c r="H147" s="15">
        <v>5.8816100000000002</v>
      </c>
      <c r="I147" s="15">
        <v>6.6899350000000002</v>
      </c>
      <c r="J147" s="15">
        <v>6.1785747199999994</v>
      </c>
      <c r="K147" s="15">
        <v>5.9845785999999999</v>
      </c>
      <c r="L147" s="15">
        <v>6.6800320000000006</v>
      </c>
      <c r="M147" s="15">
        <v>4.0199999999999996</v>
      </c>
      <c r="N147" s="13">
        <f t="shared" si="9"/>
        <v>76.527372319999998</v>
      </c>
    </row>
    <row r="148" spans="1:14" x14ac:dyDescent="0.25">
      <c r="A148" s="22" t="s">
        <v>22</v>
      </c>
      <c r="B148" s="15">
        <v>3.306331000000001</v>
      </c>
      <c r="C148" s="15">
        <v>3.7022370000000002</v>
      </c>
      <c r="D148" s="15">
        <v>3.3898739999999998</v>
      </c>
      <c r="E148" s="15">
        <v>3.6222460000000001</v>
      </c>
      <c r="F148" s="15">
        <v>3.36</v>
      </c>
      <c r="G148" s="15">
        <v>3.57</v>
      </c>
      <c r="H148" s="15">
        <v>3.4814240000000001</v>
      </c>
      <c r="I148" s="15">
        <v>3.6404079900000004</v>
      </c>
      <c r="J148" s="15">
        <v>3.8763744299999998</v>
      </c>
      <c r="K148" s="15">
        <v>4.1615250000000001</v>
      </c>
      <c r="L148" s="15">
        <v>4.474799</v>
      </c>
      <c r="M148" s="15">
        <v>2.2841200000000002</v>
      </c>
      <c r="N148" s="13">
        <f t="shared" si="9"/>
        <v>42.869338419999998</v>
      </c>
    </row>
    <row r="149" spans="1:14" x14ac:dyDescent="0.25">
      <c r="A149" s="23" t="s">
        <v>41</v>
      </c>
      <c r="B149" s="24">
        <v>0</v>
      </c>
      <c r="C149" s="24">
        <v>0</v>
      </c>
      <c r="D149" s="24">
        <v>0</v>
      </c>
      <c r="E149" s="24">
        <v>0</v>
      </c>
      <c r="F149" s="24">
        <v>0</v>
      </c>
      <c r="G149" s="24">
        <v>0</v>
      </c>
      <c r="H149" s="24">
        <v>0</v>
      </c>
      <c r="I149" s="24">
        <v>0</v>
      </c>
      <c r="J149" s="24">
        <v>2.5000000000000001E-5</v>
      </c>
      <c r="K149" s="24">
        <v>8.2999999999999998E-5</v>
      </c>
      <c r="L149" s="24">
        <v>2.6499999999999999E-4</v>
      </c>
      <c r="M149" s="24">
        <v>1.3299999999999998E-4</v>
      </c>
      <c r="N149" s="25">
        <f t="shared" si="9"/>
        <v>5.0599999999999994E-4</v>
      </c>
    </row>
    <row r="150" spans="1:14" x14ac:dyDescent="0.25">
      <c r="A150" s="12" t="s">
        <v>23</v>
      </c>
      <c r="B150" s="13">
        <f t="shared" ref="B150:N150" si="10">SUM(B151:B160)</f>
        <v>491.4099999999998</v>
      </c>
      <c r="C150" s="13">
        <f t="shared" si="10"/>
        <v>492.68000000000006</v>
      </c>
      <c r="D150" s="13">
        <f t="shared" si="10"/>
        <v>515.77999999999986</v>
      </c>
      <c r="E150" s="13">
        <f t="shared" si="10"/>
        <v>471.67999999999995</v>
      </c>
      <c r="F150" s="13">
        <f t="shared" si="10"/>
        <v>464.40999999999997</v>
      </c>
      <c r="G150" s="13">
        <f t="shared" si="10"/>
        <v>464.49000000000007</v>
      </c>
      <c r="H150" s="13">
        <f t="shared" si="10"/>
        <v>426.81884100000002</v>
      </c>
      <c r="I150" s="13">
        <f t="shared" si="10"/>
        <v>469.48400343000009</v>
      </c>
      <c r="J150" s="13">
        <f t="shared" si="10"/>
        <v>461.97248899999988</v>
      </c>
      <c r="K150" s="13">
        <f t="shared" si="10"/>
        <v>465.10444199999995</v>
      </c>
      <c r="L150" s="13">
        <f t="shared" si="10"/>
        <v>488.25298891999995</v>
      </c>
      <c r="M150" s="13">
        <f t="shared" si="10"/>
        <v>467.30159249000002</v>
      </c>
      <c r="N150" s="13">
        <f t="shared" si="10"/>
        <v>5679.3843568400007</v>
      </c>
    </row>
    <row r="151" spans="1:14" x14ac:dyDescent="0.25">
      <c r="A151" s="17" t="s">
        <v>42</v>
      </c>
      <c r="B151" s="15">
        <v>306.37999999999982</v>
      </c>
      <c r="C151" s="15">
        <v>303.40000000000009</v>
      </c>
      <c r="D151" s="15">
        <v>313.58999999999992</v>
      </c>
      <c r="E151" s="15">
        <v>302.25999999999993</v>
      </c>
      <c r="F151" s="15">
        <v>300.50999999999993</v>
      </c>
      <c r="G151" s="15">
        <v>298.35000000000002</v>
      </c>
      <c r="H151" s="15">
        <v>270.01076513999993</v>
      </c>
      <c r="I151" s="15">
        <v>302.35422155000003</v>
      </c>
      <c r="J151" s="15">
        <v>311.81999999999994</v>
      </c>
      <c r="K151" s="15">
        <v>316.18999999999988</v>
      </c>
      <c r="L151" s="15">
        <v>328.20297044</v>
      </c>
      <c r="M151" s="15">
        <v>307.73768475999998</v>
      </c>
      <c r="N151" s="13">
        <f t="shared" ref="N151:N160" si="11">SUM(B151:M151)</f>
        <v>3660.8056418900001</v>
      </c>
    </row>
    <row r="152" spans="1:14" x14ac:dyDescent="0.25">
      <c r="A152" s="14" t="s">
        <v>25</v>
      </c>
      <c r="B152" s="15">
        <v>0</v>
      </c>
      <c r="C152" s="15">
        <v>0</v>
      </c>
      <c r="D152" s="15">
        <v>0</v>
      </c>
      <c r="E152" s="15">
        <v>0</v>
      </c>
      <c r="F152" s="15">
        <v>0</v>
      </c>
      <c r="G152" s="15">
        <v>0</v>
      </c>
      <c r="H152" s="15"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0</v>
      </c>
      <c r="N152" s="13">
        <f t="shared" si="11"/>
        <v>0</v>
      </c>
    </row>
    <row r="153" spans="1:14" x14ac:dyDescent="0.25">
      <c r="A153" s="19" t="s">
        <v>26</v>
      </c>
      <c r="B153" s="15">
        <v>153.17000000000002</v>
      </c>
      <c r="C153" s="15">
        <v>160.67000000000002</v>
      </c>
      <c r="D153" s="15">
        <v>171.92999999999998</v>
      </c>
      <c r="E153" s="15">
        <v>143.08000000000004</v>
      </c>
      <c r="F153" s="15">
        <v>138.64000000000004</v>
      </c>
      <c r="G153" s="15">
        <v>136.22999999999999</v>
      </c>
      <c r="H153" s="15">
        <v>128.39563286000001</v>
      </c>
      <c r="I153" s="15">
        <v>136.43721588</v>
      </c>
      <c r="J153" s="15">
        <v>122.80999999999997</v>
      </c>
      <c r="K153" s="15">
        <v>117.4</v>
      </c>
      <c r="L153" s="15">
        <v>128.05227648000002</v>
      </c>
      <c r="M153" s="15">
        <v>127.30796073</v>
      </c>
      <c r="N153" s="13">
        <f t="shared" si="11"/>
        <v>1664.1230859500001</v>
      </c>
    </row>
    <row r="154" spans="1:14" x14ac:dyDescent="0.25">
      <c r="A154" s="19" t="s">
        <v>27</v>
      </c>
      <c r="B154" s="15">
        <v>0.41000000000000009</v>
      </c>
      <c r="C154" s="15">
        <v>0.45000000000000007</v>
      </c>
      <c r="D154" s="15">
        <v>0.47000000000000003</v>
      </c>
      <c r="E154" s="15">
        <v>0.39000000000000007</v>
      </c>
      <c r="F154" s="15">
        <v>0.36000000000000004</v>
      </c>
      <c r="G154" s="15">
        <v>0.36</v>
      </c>
      <c r="H154" s="15">
        <v>0.33244300000000004</v>
      </c>
      <c r="I154" s="15">
        <v>0.33256600000000003</v>
      </c>
      <c r="J154" s="15">
        <v>0.30248900000000001</v>
      </c>
      <c r="K154" s="15">
        <v>0.30444199999999999</v>
      </c>
      <c r="L154" s="15">
        <v>0.31774199999999997</v>
      </c>
      <c r="M154" s="15">
        <v>0.30594699999999997</v>
      </c>
      <c r="N154" s="13">
        <f t="shared" si="11"/>
        <v>4.3356289999999991</v>
      </c>
    </row>
    <row r="155" spans="1:14" x14ac:dyDescent="0.25">
      <c r="A155" s="17" t="s">
        <v>43</v>
      </c>
      <c r="B155" s="15">
        <v>3.7100000000000004</v>
      </c>
      <c r="C155" s="15">
        <v>0.84000000000000008</v>
      </c>
      <c r="D155" s="15">
        <v>0.76</v>
      </c>
      <c r="E155" s="15">
        <v>0.74</v>
      </c>
      <c r="F155" s="15">
        <v>1.6300000000000003</v>
      </c>
      <c r="G155" s="15">
        <v>5.26</v>
      </c>
      <c r="H155" s="15">
        <v>4.03</v>
      </c>
      <c r="I155" s="15">
        <v>4.24</v>
      </c>
      <c r="J155" s="15">
        <v>2.29</v>
      </c>
      <c r="K155" s="15">
        <v>5.9799999999999995</v>
      </c>
      <c r="L155" s="15">
        <v>5.9899999999999984</v>
      </c>
      <c r="M155" s="15">
        <v>6.419999999999999</v>
      </c>
      <c r="N155" s="13">
        <f t="shared" si="11"/>
        <v>41.89</v>
      </c>
    </row>
    <row r="156" spans="1:14" x14ac:dyDescent="0.25">
      <c r="A156" s="16" t="s">
        <v>29</v>
      </c>
      <c r="B156" s="15">
        <v>8.6300000000000008</v>
      </c>
      <c r="C156" s="15">
        <v>7.5699999999999985</v>
      </c>
      <c r="D156" s="15">
        <v>7.77</v>
      </c>
      <c r="E156" s="15">
        <v>8.25</v>
      </c>
      <c r="F156" s="15">
        <v>7.2099999999999991</v>
      </c>
      <c r="G156" s="15">
        <v>7.2500000000000009</v>
      </c>
      <c r="H156" s="15">
        <v>7.0399999999999991</v>
      </c>
      <c r="I156" s="15">
        <v>8.1599999999999984</v>
      </c>
      <c r="J156" s="15">
        <v>8.35</v>
      </c>
      <c r="K156" s="15">
        <v>8.5</v>
      </c>
      <c r="L156" s="15">
        <v>8.4999999999999982</v>
      </c>
      <c r="M156" s="15">
        <v>8.25</v>
      </c>
      <c r="N156" s="13">
        <f t="shared" si="11"/>
        <v>95.47999999999999</v>
      </c>
    </row>
    <row r="157" spans="1:14" x14ac:dyDescent="0.25">
      <c r="A157" s="17" t="s">
        <v>30</v>
      </c>
      <c r="B157" s="15">
        <v>11.589999999999998</v>
      </c>
      <c r="C157" s="15">
        <v>12.5</v>
      </c>
      <c r="D157" s="15">
        <v>13.820000000000002</v>
      </c>
      <c r="E157" s="15">
        <v>9.7600000000000016</v>
      </c>
      <c r="F157" s="15">
        <v>9.0900000000000016</v>
      </c>
      <c r="G157" s="15">
        <v>8.8500000000000014</v>
      </c>
      <c r="H157" s="15">
        <v>8.7399999999999984</v>
      </c>
      <c r="I157" s="15">
        <v>9.1000000000000014</v>
      </c>
      <c r="J157" s="15">
        <v>8.3199999999999985</v>
      </c>
      <c r="K157" s="15">
        <v>8.4899999999999984</v>
      </c>
      <c r="L157" s="15">
        <v>8.76</v>
      </c>
      <c r="M157" s="15">
        <v>9.4699999999999989</v>
      </c>
      <c r="N157" s="13">
        <f t="shared" si="11"/>
        <v>118.49000000000001</v>
      </c>
    </row>
    <row r="158" spans="1:14" x14ac:dyDescent="0.25">
      <c r="A158" s="17" t="s">
        <v>44</v>
      </c>
      <c r="B158" s="15">
        <v>7.5200000000000005</v>
      </c>
      <c r="C158" s="15">
        <v>7.25</v>
      </c>
      <c r="D158" s="15">
        <v>7.4399999999999995</v>
      </c>
      <c r="E158" s="15">
        <v>7.2</v>
      </c>
      <c r="F158" s="15">
        <v>6.9700000000000006</v>
      </c>
      <c r="G158" s="15">
        <v>8</v>
      </c>
      <c r="H158" s="15">
        <v>7.9099999999999993</v>
      </c>
      <c r="I158" s="15">
        <v>8.5300000000000011</v>
      </c>
      <c r="J158" s="15">
        <v>7.7100000000000009</v>
      </c>
      <c r="K158" s="15">
        <v>7.8499999999999988</v>
      </c>
      <c r="L158" s="15">
        <v>8.0299999999999994</v>
      </c>
      <c r="M158" s="15">
        <v>7.4200000000000008</v>
      </c>
      <c r="N158" s="13">
        <f t="shared" si="11"/>
        <v>91.83</v>
      </c>
    </row>
    <row r="159" spans="1:14" x14ac:dyDescent="0.25">
      <c r="A159" s="17" t="s">
        <v>45</v>
      </c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3">
        <f t="shared" si="11"/>
        <v>0</v>
      </c>
    </row>
    <row r="160" spans="1:14" x14ac:dyDescent="0.25">
      <c r="A160" s="23" t="s">
        <v>46</v>
      </c>
      <c r="B160" s="15">
        <v>0</v>
      </c>
      <c r="C160" s="15">
        <v>0</v>
      </c>
      <c r="D160" s="15">
        <v>0</v>
      </c>
      <c r="E160" s="15">
        <v>0</v>
      </c>
      <c r="F160" s="15">
        <v>0</v>
      </c>
      <c r="G160" s="15">
        <v>0.19</v>
      </c>
      <c r="H160" s="15">
        <v>0.36</v>
      </c>
      <c r="I160" s="15">
        <v>0.32999999999999996</v>
      </c>
      <c r="J160" s="15">
        <v>0.37</v>
      </c>
      <c r="K160" s="15">
        <v>0.39</v>
      </c>
      <c r="L160" s="15">
        <v>0.4</v>
      </c>
      <c r="M160" s="15">
        <v>0.39</v>
      </c>
      <c r="N160" s="13">
        <f t="shared" si="11"/>
        <v>2.4300000000000002</v>
      </c>
    </row>
    <row r="161" spans="1:14" x14ac:dyDescent="0.25">
      <c r="A161" s="12" t="s">
        <v>33</v>
      </c>
      <c r="B161" s="13">
        <f t="shared" ref="B161:N161" si="12">SUM(B162:B171)</f>
        <v>493.08999999999992</v>
      </c>
      <c r="C161" s="13">
        <f t="shared" si="12"/>
        <v>466.94</v>
      </c>
      <c r="D161" s="13">
        <f t="shared" si="12"/>
        <v>516.61999999999989</v>
      </c>
      <c r="E161" s="13">
        <f t="shared" si="12"/>
        <v>482.34</v>
      </c>
      <c r="F161" s="13">
        <f t="shared" si="12"/>
        <v>470.07000000000011</v>
      </c>
      <c r="G161" s="13">
        <f t="shared" si="12"/>
        <v>463.76</v>
      </c>
      <c r="H161" s="13">
        <f t="shared" si="12"/>
        <v>412.86942304000002</v>
      </c>
      <c r="I161" s="13">
        <f t="shared" si="12"/>
        <v>430.53624191000011</v>
      </c>
      <c r="J161" s="13">
        <f t="shared" si="12"/>
        <v>415.95916141999999</v>
      </c>
      <c r="K161" s="13">
        <f t="shared" si="12"/>
        <v>420.35145725999996</v>
      </c>
      <c r="L161" s="13">
        <f t="shared" si="12"/>
        <v>437.74608302999997</v>
      </c>
      <c r="M161" s="13">
        <f t="shared" si="12"/>
        <v>417.68919289999997</v>
      </c>
      <c r="N161" s="13">
        <f t="shared" si="12"/>
        <v>5427.971559560001</v>
      </c>
    </row>
    <row r="162" spans="1:14" x14ac:dyDescent="0.25">
      <c r="A162" s="17" t="s">
        <v>42</v>
      </c>
      <c r="B162" s="15">
        <v>392.06999999999994</v>
      </c>
      <c r="C162" s="15">
        <v>360.78000000000003</v>
      </c>
      <c r="D162" s="15">
        <v>401.21</v>
      </c>
      <c r="E162" s="15">
        <v>381.47999999999996</v>
      </c>
      <c r="F162" s="15">
        <v>367.9500000000001</v>
      </c>
      <c r="G162" s="15">
        <v>359.49</v>
      </c>
      <c r="H162" s="15">
        <v>315.49885033000004</v>
      </c>
      <c r="I162" s="15">
        <v>329.63431352000003</v>
      </c>
      <c r="J162" s="15">
        <v>322.74</v>
      </c>
      <c r="K162" s="15">
        <v>327.05999999999995</v>
      </c>
      <c r="L162" s="15">
        <v>339.78558843999991</v>
      </c>
      <c r="M162" s="15">
        <v>321.22522552999999</v>
      </c>
      <c r="N162" s="13">
        <f t="shared" ref="N162:N171" si="13">SUM(B162:M162)</f>
        <v>4218.9239778199999</v>
      </c>
    </row>
    <row r="163" spans="1:14" x14ac:dyDescent="0.25">
      <c r="A163" s="14" t="s">
        <v>25</v>
      </c>
      <c r="B163" s="15">
        <v>4.55</v>
      </c>
      <c r="C163" s="15">
        <v>4.88</v>
      </c>
      <c r="D163" s="15">
        <v>4.47</v>
      </c>
      <c r="E163" s="15">
        <v>4.6500000000000004</v>
      </c>
      <c r="F163" s="15">
        <v>4.91</v>
      </c>
      <c r="G163" s="15">
        <v>4.04</v>
      </c>
      <c r="H163" s="15">
        <v>3.8499999999999996</v>
      </c>
      <c r="I163" s="15">
        <v>2.92</v>
      </c>
      <c r="J163" s="15">
        <v>2.46</v>
      </c>
      <c r="K163" s="15">
        <v>2.58</v>
      </c>
      <c r="L163" s="15">
        <v>2.3955000000000002</v>
      </c>
      <c r="M163" s="15">
        <v>2.3420000000000001</v>
      </c>
      <c r="N163" s="13">
        <f t="shared" si="13"/>
        <v>44.047499999999992</v>
      </c>
    </row>
    <row r="164" spans="1:14" x14ac:dyDescent="0.25">
      <c r="A164" s="19" t="s">
        <v>26</v>
      </c>
      <c r="B164" s="15">
        <v>71.359999999999985</v>
      </c>
      <c r="C164" s="15">
        <v>74.909999999999982</v>
      </c>
      <c r="D164" s="15">
        <v>83.57</v>
      </c>
      <c r="E164" s="15">
        <v>73.960000000000036</v>
      </c>
      <c r="F164" s="15">
        <v>73.490000000000009</v>
      </c>
      <c r="G164" s="15">
        <v>75.209999999999994</v>
      </c>
      <c r="H164" s="15">
        <v>71.140572709999987</v>
      </c>
      <c r="I164" s="15">
        <v>74.091928390000007</v>
      </c>
      <c r="J164" s="15">
        <v>66.06916142</v>
      </c>
      <c r="K164" s="15">
        <v>64.171457259999997</v>
      </c>
      <c r="L164" s="15">
        <v>70.434994590000002</v>
      </c>
      <c r="M164" s="15">
        <v>69.55196737</v>
      </c>
      <c r="N164" s="13">
        <f t="shared" si="13"/>
        <v>867.96008174000008</v>
      </c>
    </row>
    <row r="165" spans="1:14" x14ac:dyDescent="0.25">
      <c r="A165" s="19" t="s">
        <v>27</v>
      </c>
      <c r="B165" s="15">
        <v>0</v>
      </c>
      <c r="C165" s="15">
        <v>0</v>
      </c>
      <c r="D165" s="15">
        <v>0</v>
      </c>
      <c r="E165" s="15">
        <v>0</v>
      </c>
      <c r="F165" s="15">
        <v>0</v>
      </c>
      <c r="G165" s="15">
        <v>0</v>
      </c>
      <c r="H165" s="15">
        <v>0</v>
      </c>
      <c r="I165" s="15">
        <v>0</v>
      </c>
      <c r="J165" s="15">
        <v>0</v>
      </c>
      <c r="K165" s="15">
        <v>0</v>
      </c>
      <c r="L165" s="15">
        <v>0</v>
      </c>
      <c r="M165" s="15">
        <v>0</v>
      </c>
      <c r="N165" s="13">
        <f t="shared" si="13"/>
        <v>0</v>
      </c>
    </row>
    <row r="166" spans="1:14" x14ac:dyDescent="0.25">
      <c r="A166" s="17" t="s">
        <v>43</v>
      </c>
      <c r="B166" s="15">
        <v>0.94000000000000006</v>
      </c>
      <c r="C166" s="15">
        <v>0.59</v>
      </c>
      <c r="D166" s="15">
        <v>0.19</v>
      </c>
      <c r="E166" s="15">
        <v>0.22</v>
      </c>
      <c r="F166" s="15">
        <v>0.92999999999999994</v>
      </c>
      <c r="G166" s="15">
        <v>2.2000000000000002</v>
      </c>
      <c r="H166" s="15">
        <v>1.6400000000000001</v>
      </c>
      <c r="I166" s="15">
        <v>1.4700000000000002</v>
      </c>
      <c r="J166" s="15">
        <v>1.63</v>
      </c>
      <c r="K166" s="15">
        <v>2.4700000000000002</v>
      </c>
      <c r="L166" s="15">
        <v>2.97</v>
      </c>
      <c r="M166" s="15">
        <v>2.3400000000000003</v>
      </c>
      <c r="N166" s="13">
        <f t="shared" si="13"/>
        <v>17.590000000000003</v>
      </c>
    </row>
    <row r="167" spans="1:14" x14ac:dyDescent="0.25">
      <c r="A167" s="16" t="s">
        <v>29</v>
      </c>
      <c r="B167" s="15">
        <v>14.270000000000003</v>
      </c>
      <c r="C167" s="15">
        <v>13.799999999999999</v>
      </c>
      <c r="D167" s="15">
        <v>13.719999999999999</v>
      </c>
      <c r="E167" s="15">
        <v>11.950000000000001</v>
      </c>
      <c r="F167" s="15">
        <v>12.4</v>
      </c>
      <c r="G167" s="15">
        <v>12.750000000000002</v>
      </c>
      <c r="H167" s="15">
        <v>12.18</v>
      </c>
      <c r="I167" s="15">
        <v>13.12</v>
      </c>
      <c r="J167" s="15">
        <v>13.060000000000002</v>
      </c>
      <c r="K167" s="15">
        <v>13.790000000000001</v>
      </c>
      <c r="L167" s="15">
        <v>13.730000000000002</v>
      </c>
      <c r="M167" s="15">
        <v>13.95</v>
      </c>
      <c r="N167" s="13">
        <f t="shared" si="13"/>
        <v>158.71999999999997</v>
      </c>
    </row>
    <row r="168" spans="1:14" x14ac:dyDescent="0.25">
      <c r="A168" s="17" t="s">
        <v>30</v>
      </c>
      <c r="B168" s="15">
        <v>7.5400000000000009</v>
      </c>
      <c r="C168" s="15">
        <v>8.99</v>
      </c>
      <c r="D168" s="15">
        <v>9.4300000000000015</v>
      </c>
      <c r="E168" s="15">
        <v>5.9599999999999991</v>
      </c>
      <c r="F168" s="15">
        <v>5.8100000000000005</v>
      </c>
      <c r="G168" s="15">
        <v>5.8000000000000007</v>
      </c>
      <c r="H168" s="15">
        <v>5.29</v>
      </c>
      <c r="I168" s="15">
        <v>5.58</v>
      </c>
      <c r="J168" s="15">
        <v>5.26</v>
      </c>
      <c r="K168" s="15">
        <v>5.3800000000000008</v>
      </c>
      <c r="L168" s="15">
        <v>5.58</v>
      </c>
      <c r="M168" s="15">
        <v>5.98</v>
      </c>
      <c r="N168" s="13">
        <f t="shared" si="13"/>
        <v>76.599999999999994</v>
      </c>
    </row>
    <row r="169" spans="1:14" x14ac:dyDescent="0.25">
      <c r="A169" s="17" t="s">
        <v>44</v>
      </c>
      <c r="B169" s="15">
        <v>2.3600000000000003</v>
      </c>
      <c r="C169" s="15">
        <v>2.9899999999999998</v>
      </c>
      <c r="D169" s="15">
        <v>4.03</v>
      </c>
      <c r="E169" s="15">
        <v>4.12</v>
      </c>
      <c r="F169" s="15">
        <v>4.58</v>
      </c>
      <c r="G169" s="15">
        <v>4.2699999999999996</v>
      </c>
      <c r="H169" s="15">
        <v>3.2699999999999996</v>
      </c>
      <c r="I169" s="15">
        <v>3.72</v>
      </c>
      <c r="J169" s="15">
        <v>4.74</v>
      </c>
      <c r="K169" s="15">
        <v>4.9000000000000004</v>
      </c>
      <c r="L169" s="15">
        <v>2.85</v>
      </c>
      <c r="M169" s="15">
        <v>2.2999999999999998</v>
      </c>
      <c r="N169" s="13">
        <f t="shared" si="13"/>
        <v>44.129999999999995</v>
      </c>
    </row>
    <row r="170" spans="1:14" x14ac:dyDescent="0.25">
      <c r="A170" s="17" t="s">
        <v>45</v>
      </c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3">
        <f t="shared" si="13"/>
        <v>0</v>
      </c>
    </row>
    <row r="171" spans="1:14" x14ac:dyDescent="0.25">
      <c r="A171" s="23" t="s">
        <v>46</v>
      </c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3">
        <f t="shared" si="13"/>
        <v>0</v>
      </c>
    </row>
    <row r="172" spans="1:14" x14ac:dyDescent="0.25">
      <c r="A172" s="12" t="s">
        <v>34</v>
      </c>
      <c r="B172" s="13">
        <f t="shared" ref="B172:N172" si="14">SUM(B173:B184)</f>
        <v>361.93</v>
      </c>
      <c r="C172" s="13">
        <f t="shared" si="14"/>
        <v>310.66000000000003</v>
      </c>
      <c r="D172" s="13">
        <f t="shared" si="14"/>
        <v>339.12</v>
      </c>
      <c r="E172" s="13">
        <f t="shared" si="14"/>
        <v>313.45999999999998</v>
      </c>
      <c r="F172" s="13">
        <f t="shared" si="14"/>
        <v>413.09</v>
      </c>
      <c r="G172" s="13">
        <f t="shared" si="14"/>
        <v>565.3900000000001</v>
      </c>
      <c r="H172" s="13">
        <f t="shared" si="14"/>
        <v>483.75288156000005</v>
      </c>
      <c r="I172" s="13">
        <f t="shared" si="14"/>
        <v>500.62106118000003</v>
      </c>
      <c r="J172" s="13">
        <f t="shared" si="14"/>
        <v>466.84693400000003</v>
      </c>
      <c r="K172" s="13">
        <f t="shared" si="14"/>
        <v>477.47405999999995</v>
      </c>
      <c r="L172" s="13">
        <f t="shared" si="14"/>
        <v>516.60944022000001</v>
      </c>
      <c r="M172" s="13">
        <f t="shared" si="14"/>
        <v>483.53697905000007</v>
      </c>
      <c r="N172" s="13">
        <f t="shared" si="14"/>
        <v>5232.4913560100003</v>
      </c>
    </row>
    <row r="173" spans="1:14" x14ac:dyDescent="0.25">
      <c r="A173" s="17" t="s">
        <v>42</v>
      </c>
      <c r="B173" s="15">
        <v>232.58</v>
      </c>
      <c r="C173" s="15">
        <v>211.73999999999998</v>
      </c>
      <c r="D173" s="15">
        <v>225.03</v>
      </c>
      <c r="E173" s="15">
        <v>213.29000000000002</v>
      </c>
      <c r="F173" s="15">
        <v>211.73000000000002</v>
      </c>
      <c r="G173" s="15">
        <v>195.46000000000004</v>
      </c>
      <c r="H173" s="15">
        <v>189.71196556000001</v>
      </c>
      <c r="I173" s="15">
        <v>208.85335118</v>
      </c>
      <c r="J173" s="15">
        <v>209.16</v>
      </c>
      <c r="K173" s="15">
        <v>201.8</v>
      </c>
      <c r="L173" s="15">
        <v>209.46616521999999</v>
      </c>
      <c r="M173" s="15">
        <v>195.10790704999999</v>
      </c>
      <c r="N173" s="13">
        <f t="shared" ref="N173:N184" si="15">SUM(B173:M173)</f>
        <v>2503.9293890099998</v>
      </c>
    </row>
    <row r="174" spans="1:14" x14ac:dyDescent="0.25">
      <c r="A174" s="14" t="s">
        <v>25</v>
      </c>
      <c r="B174" s="15">
        <v>26.34</v>
      </c>
      <c r="C174" s="15">
        <v>20.22</v>
      </c>
      <c r="D174" s="15">
        <v>23.21</v>
      </c>
      <c r="E174" s="15">
        <v>21.26</v>
      </c>
      <c r="F174" s="15">
        <v>17.96</v>
      </c>
      <c r="G174" s="15">
        <v>13.3</v>
      </c>
      <c r="H174" s="15">
        <v>13.13</v>
      </c>
      <c r="I174" s="15">
        <v>10.95</v>
      </c>
      <c r="J174" s="15">
        <v>6.61</v>
      </c>
      <c r="K174" s="15">
        <v>9.99</v>
      </c>
      <c r="L174" s="15">
        <v>14.964</v>
      </c>
      <c r="M174" s="15">
        <v>16.02</v>
      </c>
      <c r="N174" s="13">
        <f t="shared" si="15"/>
        <v>193.95400000000004</v>
      </c>
    </row>
    <row r="175" spans="1:14" x14ac:dyDescent="0.25">
      <c r="A175" s="17" t="s">
        <v>26</v>
      </c>
      <c r="B175" s="15">
        <v>4.83</v>
      </c>
      <c r="C175" s="15">
        <v>5.09</v>
      </c>
      <c r="D175" s="15">
        <v>5.5099999999999989</v>
      </c>
      <c r="E175" s="15">
        <v>4.76</v>
      </c>
      <c r="F175" s="15">
        <v>4.0599999999999996</v>
      </c>
      <c r="G175" s="15">
        <v>4.2300000000000004</v>
      </c>
      <c r="H175" s="15">
        <v>3.8269159999999998</v>
      </c>
      <c r="I175" s="15">
        <v>4.24071</v>
      </c>
      <c r="J175" s="15">
        <v>3.4559340000000001</v>
      </c>
      <c r="K175" s="15">
        <v>3.3150599999999999</v>
      </c>
      <c r="L175" s="15">
        <v>3.7812749999999999</v>
      </c>
      <c r="M175" s="15">
        <v>3.7240720000000005</v>
      </c>
      <c r="N175" s="13">
        <f t="shared" si="15"/>
        <v>50.823966999999996</v>
      </c>
    </row>
    <row r="176" spans="1:14" x14ac:dyDescent="0.25">
      <c r="A176" s="19" t="s">
        <v>27</v>
      </c>
      <c r="B176" s="15">
        <v>7.01</v>
      </c>
      <c r="C176" s="15">
        <v>7.37</v>
      </c>
      <c r="D176" s="15">
        <v>8.5</v>
      </c>
      <c r="E176" s="15">
        <v>7.68</v>
      </c>
      <c r="F176" s="15">
        <v>7.1100000000000012</v>
      </c>
      <c r="G176" s="15">
        <v>7.4600000000000009</v>
      </c>
      <c r="H176" s="15">
        <v>7.3539999999999992</v>
      </c>
      <c r="I176" s="15">
        <v>7.3069999999999995</v>
      </c>
      <c r="J176" s="15">
        <v>6.6910000000000007</v>
      </c>
      <c r="K176" s="15">
        <v>6.4489999999999998</v>
      </c>
      <c r="L176" s="15">
        <v>7.0280000000000005</v>
      </c>
      <c r="M176" s="15">
        <v>6.4550000000000001</v>
      </c>
      <c r="N176" s="13">
        <f t="shared" si="15"/>
        <v>86.414000000000001</v>
      </c>
    </row>
    <row r="177" spans="1:14" x14ac:dyDescent="0.25">
      <c r="A177" s="17" t="s">
        <v>43</v>
      </c>
      <c r="B177" s="15">
        <v>50.56</v>
      </c>
      <c r="C177" s="15">
        <v>24.21</v>
      </c>
      <c r="D177" s="15">
        <v>34.28</v>
      </c>
      <c r="E177" s="15">
        <v>24.28</v>
      </c>
      <c r="F177" s="15">
        <v>130.01</v>
      </c>
      <c r="G177" s="15">
        <v>301.45999999999998</v>
      </c>
      <c r="H177" s="15">
        <v>226.42999999999998</v>
      </c>
      <c r="I177" s="15">
        <v>224.67000000000002</v>
      </c>
      <c r="J177" s="15">
        <v>192.10000000000002</v>
      </c>
      <c r="K177" s="15">
        <v>207.44</v>
      </c>
      <c r="L177" s="15">
        <v>231.58999999999997</v>
      </c>
      <c r="M177" s="15">
        <v>214.54000000000002</v>
      </c>
      <c r="N177" s="13">
        <f t="shared" si="15"/>
        <v>1861.57</v>
      </c>
    </row>
    <row r="178" spans="1:14" x14ac:dyDescent="0.25">
      <c r="A178" s="19" t="s">
        <v>29</v>
      </c>
      <c r="B178" s="15">
        <v>15.33</v>
      </c>
      <c r="C178" s="15">
        <v>16.25</v>
      </c>
      <c r="D178" s="15">
        <v>16.82</v>
      </c>
      <c r="E178" s="15">
        <v>15.02</v>
      </c>
      <c r="F178" s="15">
        <v>17.5</v>
      </c>
      <c r="G178" s="15">
        <v>16.47</v>
      </c>
      <c r="H178" s="15">
        <v>18.22</v>
      </c>
      <c r="I178" s="15">
        <v>17.79</v>
      </c>
      <c r="J178" s="15">
        <v>17.119999999999997</v>
      </c>
      <c r="K178" s="15">
        <v>18.2</v>
      </c>
      <c r="L178" s="15">
        <v>17.93</v>
      </c>
      <c r="M178" s="15">
        <v>18.14</v>
      </c>
      <c r="N178" s="13">
        <f t="shared" si="15"/>
        <v>204.79000000000002</v>
      </c>
    </row>
    <row r="179" spans="1:14" x14ac:dyDescent="0.25">
      <c r="A179" s="17" t="s">
        <v>35</v>
      </c>
      <c r="B179" s="15">
        <v>18.490000000000002</v>
      </c>
      <c r="C179" s="15">
        <v>18.61</v>
      </c>
      <c r="D179" s="15">
        <v>18.850000000000005</v>
      </c>
      <c r="E179" s="15">
        <v>20.85</v>
      </c>
      <c r="F179" s="15">
        <v>18.32</v>
      </c>
      <c r="G179" s="15">
        <v>20.49</v>
      </c>
      <c r="H179" s="15">
        <v>18.43</v>
      </c>
      <c r="I179" s="15">
        <v>19.86</v>
      </c>
      <c r="J179" s="15">
        <v>25.18</v>
      </c>
      <c r="K179" s="15">
        <v>23.59</v>
      </c>
      <c r="L179" s="15">
        <v>24.66</v>
      </c>
      <c r="M179" s="15">
        <v>22.67</v>
      </c>
      <c r="N179" s="13">
        <f t="shared" si="15"/>
        <v>250</v>
      </c>
    </row>
    <row r="180" spans="1:14" x14ac:dyDescent="0.25">
      <c r="A180" s="17" t="s">
        <v>47</v>
      </c>
      <c r="B180" s="15">
        <v>6.79</v>
      </c>
      <c r="C180" s="15">
        <v>7.17</v>
      </c>
      <c r="D180" s="15">
        <v>6.92</v>
      </c>
      <c r="E180" s="15">
        <v>6.3199999999999994</v>
      </c>
      <c r="F180" s="15">
        <v>6.4</v>
      </c>
      <c r="G180" s="15">
        <v>6.52</v>
      </c>
      <c r="H180" s="15">
        <v>6.65</v>
      </c>
      <c r="I180" s="15">
        <v>6.95</v>
      </c>
      <c r="J180" s="15">
        <v>6.53</v>
      </c>
      <c r="K180" s="15">
        <v>6.6899999999999995</v>
      </c>
      <c r="L180" s="15">
        <v>7.1899999999999995</v>
      </c>
      <c r="M180" s="15">
        <v>6.879999999999999</v>
      </c>
      <c r="N180" s="13">
        <f t="shared" si="15"/>
        <v>81.010000000000005</v>
      </c>
    </row>
    <row r="181" spans="1:14" x14ac:dyDescent="0.25">
      <c r="A181" s="17" t="s">
        <v>30</v>
      </c>
      <c r="B181" s="15">
        <v>0</v>
      </c>
      <c r="C181" s="15">
        <v>0</v>
      </c>
      <c r="D181" s="15">
        <v>0</v>
      </c>
      <c r="E181" s="15">
        <v>0</v>
      </c>
      <c r="F181" s="15">
        <v>0</v>
      </c>
      <c r="G181" s="15">
        <v>0</v>
      </c>
      <c r="H181" s="15">
        <v>0</v>
      </c>
      <c r="I181" s="15">
        <v>0</v>
      </c>
      <c r="J181" s="15">
        <v>0</v>
      </c>
      <c r="K181" s="15">
        <v>0</v>
      </c>
      <c r="L181" s="15">
        <v>0</v>
      </c>
      <c r="M181" s="15">
        <v>0</v>
      </c>
      <c r="N181" s="13">
        <f t="shared" si="15"/>
        <v>0</v>
      </c>
    </row>
    <row r="182" spans="1:14" x14ac:dyDescent="0.25">
      <c r="A182" s="17" t="s">
        <v>44</v>
      </c>
      <c r="B182" s="15">
        <v>0</v>
      </c>
      <c r="C182" s="15">
        <v>0</v>
      </c>
      <c r="D182" s="15"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0</v>
      </c>
      <c r="N182" s="13">
        <f t="shared" si="15"/>
        <v>0</v>
      </c>
    </row>
    <row r="183" spans="1:14" x14ac:dyDescent="0.25">
      <c r="A183" s="17" t="s">
        <v>45</v>
      </c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3">
        <f t="shared" si="15"/>
        <v>0</v>
      </c>
    </row>
    <row r="184" spans="1:14" x14ac:dyDescent="0.25">
      <c r="A184" s="23" t="s">
        <v>46</v>
      </c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3">
        <f t="shared" si="15"/>
        <v>0</v>
      </c>
    </row>
    <row r="185" spans="1:14" x14ac:dyDescent="0.25">
      <c r="A185" s="20" t="s">
        <v>13</v>
      </c>
      <c r="B185" s="21">
        <f t="shared" ref="B185:N185" si="16">SUM(B172,B161,B150,B140)</f>
        <v>3417.5853497676685</v>
      </c>
      <c r="C185" s="21">
        <f t="shared" si="16"/>
        <v>3380.5166897390263</v>
      </c>
      <c r="D185" s="21">
        <f t="shared" si="16"/>
        <v>3099.4866941146165</v>
      </c>
      <c r="E185" s="21">
        <f t="shared" si="16"/>
        <v>3108.6942691969662</v>
      </c>
      <c r="F185" s="21">
        <f t="shared" si="16"/>
        <v>3460.98472673165</v>
      </c>
      <c r="G185" s="21">
        <f t="shared" si="16"/>
        <v>3324.0940400276518</v>
      </c>
      <c r="H185" s="21">
        <f t="shared" si="16"/>
        <v>2997.6938911471752</v>
      </c>
      <c r="I185" s="21">
        <f t="shared" si="16"/>
        <v>2995.3967495100005</v>
      </c>
      <c r="J185" s="21">
        <f t="shared" si="16"/>
        <v>3287.9565955699995</v>
      </c>
      <c r="K185" s="21">
        <f t="shared" si="16"/>
        <v>3514.5619097628501</v>
      </c>
      <c r="L185" s="21">
        <f t="shared" si="16"/>
        <v>3606.4168601700003</v>
      </c>
      <c r="M185" s="21">
        <f t="shared" si="16"/>
        <v>3715.910869883026</v>
      </c>
      <c r="N185" s="21">
        <f t="shared" si="16"/>
        <v>39909.298645620627</v>
      </c>
    </row>
    <row r="186" spans="1:14" x14ac:dyDescent="0.25">
      <c r="A186" s="254" t="s">
        <v>50</v>
      </c>
      <c r="B186" s="254"/>
      <c r="C186" s="254"/>
      <c r="D186" s="254"/>
      <c r="E186" s="254"/>
      <c r="F186" s="254"/>
      <c r="G186" s="254"/>
      <c r="H186" s="254"/>
      <c r="I186" s="254"/>
      <c r="J186" s="254"/>
      <c r="K186" s="254"/>
      <c r="L186" s="254"/>
      <c r="M186" s="254"/>
      <c r="N186" s="254"/>
    </row>
    <row r="187" spans="1:14" ht="22.5" x14ac:dyDescent="0.25">
      <c r="A187" s="10" t="s">
        <v>0</v>
      </c>
      <c r="B187" s="11" t="s">
        <v>1</v>
      </c>
      <c r="C187" s="11" t="s">
        <v>2</v>
      </c>
      <c r="D187" s="11" t="s">
        <v>3</v>
      </c>
      <c r="E187" s="11" t="s">
        <v>4</v>
      </c>
      <c r="F187" s="11" t="s">
        <v>5</v>
      </c>
      <c r="G187" s="11" t="s">
        <v>6</v>
      </c>
      <c r="H187" s="11" t="s">
        <v>7</v>
      </c>
      <c r="I187" s="11" t="s">
        <v>8</v>
      </c>
      <c r="J187" s="11" t="s">
        <v>9</v>
      </c>
      <c r="K187" s="11" t="s">
        <v>10</v>
      </c>
      <c r="L187" s="11" t="s">
        <v>11</v>
      </c>
      <c r="M187" s="11" t="s">
        <v>12</v>
      </c>
      <c r="N187" s="11" t="s">
        <v>13</v>
      </c>
    </row>
    <row r="188" spans="1:14" x14ac:dyDescent="0.25">
      <c r="A188" s="12" t="s">
        <v>14</v>
      </c>
      <c r="B188" s="13">
        <f t="shared" ref="B188:N188" si="17">SUM(B189:B197)</f>
        <v>1881.7380163412263</v>
      </c>
      <c r="C188" s="13">
        <f t="shared" si="17"/>
        <v>2021.490224459179</v>
      </c>
      <c r="D188" s="13">
        <f t="shared" si="17"/>
        <v>1608.9566338727427</v>
      </c>
      <c r="E188" s="13">
        <f t="shared" si="17"/>
        <v>2077.175349103466</v>
      </c>
      <c r="F188" s="13">
        <f t="shared" si="17"/>
        <v>1912.7907855476803</v>
      </c>
      <c r="G188" s="13">
        <f t="shared" si="17"/>
        <v>1764.3214131000004</v>
      </c>
      <c r="H188" s="13">
        <f t="shared" si="17"/>
        <v>1624.1801558899997</v>
      </c>
      <c r="I188" s="13">
        <f t="shared" si="17"/>
        <v>1417.1370252742079</v>
      </c>
      <c r="J188" s="13">
        <f t="shared" si="17"/>
        <v>1984.7433897300004</v>
      </c>
      <c r="K188" s="13">
        <f t="shared" si="17"/>
        <v>2412.8032067607041</v>
      </c>
      <c r="L188" s="13">
        <f t="shared" si="17"/>
        <v>2310.1927405503861</v>
      </c>
      <c r="M188" s="13">
        <f t="shared" si="17"/>
        <v>3270.6926761060558</v>
      </c>
      <c r="N188" s="13">
        <f t="shared" si="17"/>
        <v>24286.221616735649</v>
      </c>
    </row>
    <row r="189" spans="1:14" x14ac:dyDescent="0.25">
      <c r="A189" s="22" t="s">
        <v>15</v>
      </c>
      <c r="B189" s="15">
        <v>889.48266100000023</v>
      </c>
      <c r="C189" s="15">
        <v>1007.1437855</v>
      </c>
      <c r="D189" s="15">
        <v>774.11618395000005</v>
      </c>
      <c r="E189" s="15">
        <v>787.64137773000016</v>
      </c>
      <c r="F189" s="15">
        <v>711.48126578999995</v>
      </c>
      <c r="G189" s="15">
        <v>733.62959308999996</v>
      </c>
      <c r="H189" s="15">
        <v>716.03611939000007</v>
      </c>
      <c r="I189" s="15">
        <v>619.75025766999988</v>
      </c>
      <c r="J189" s="15">
        <v>597.95278521</v>
      </c>
      <c r="K189" s="15">
        <v>616.09748824999997</v>
      </c>
      <c r="L189" s="15">
        <v>615.98324113000001</v>
      </c>
      <c r="M189" s="15">
        <v>842.52889909999999</v>
      </c>
      <c r="N189" s="13">
        <f t="shared" ref="N189:N197" si="18">SUM(B189:M189)</f>
        <v>8911.8436578100009</v>
      </c>
    </row>
    <row r="190" spans="1:14" x14ac:dyDescent="0.25">
      <c r="A190" s="22" t="s">
        <v>16</v>
      </c>
      <c r="B190" s="15">
        <v>157.24137500000001</v>
      </c>
      <c r="C190" s="15">
        <v>245.75559200000006</v>
      </c>
      <c r="D190" s="15">
        <v>166.25566450000002</v>
      </c>
      <c r="E190" s="15">
        <v>165.37703750000003</v>
      </c>
      <c r="F190" s="15">
        <v>155.67409500000002</v>
      </c>
      <c r="G190" s="15">
        <v>171.68024801000001</v>
      </c>
      <c r="H190" s="15">
        <v>177.68252325</v>
      </c>
      <c r="I190" s="15">
        <v>167.36727318999999</v>
      </c>
      <c r="J190" s="15">
        <v>169.94316951999997</v>
      </c>
      <c r="K190" s="15">
        <v>173.34624310000004</v>
      </c>
      <c r="L190" s="15">
        <v>180.27692479999999</v>
      </c>
      <c r="M190" s="15">
        <v>229.97228746000002</v>
      </c>
      <c r="N190" s="13">
        <f t="shared" si="18"/>
        <v>2160.57243333</v>
      </c>
    </row>
    <row r="191" spans="1:14" x14ac:dyDescent="0.25">
      <c r="A191" s="22" t="s">
        <v>17</v>
      </c>
      <c r="B191" s="15">
        <v>81.518555000000021</v>
      </c>
      <c r="C191" s="15">
        <v>63.440446000000009</v>
      </c>
      <c r="D191" s="15">
        <v>63.136054500000007</v>
      </c>
      <c r="E191" s="15">
        <v>66.772573999999992</v>
      </c>
      <c r="F191" s="15">
        <v>64.056426000000002</v>
      </c>
      <c r="G191" s="15">
        <v>70.532175999999993</v>
      </c>
      <c r="H191" s="15">
        <v>69.908382000000003</v>
      </c>
      <c r="I191" s="15">
        <v>77.569199999999995</v>
      </c>
      <c r="J191" s="15">
        <v>87.046812000000017</v>
      </c>
      <c r="K191" s="15">
        <v>78.657145999999983</v>
      </c>
      <c r="L191" s="15">
        <v>76.932425999999964</v>
      </c>
      <c r="M191" s="15">
        <v>80.436896000000004</v>
      </c>
      <c r="N191" s="13">
        <f t="shared" si="18"/>
        <v>880.00709350000011</v>
      </c>
    </row>
    <row r="192" spans="1:14" x14ac:dyDescent="0.25">
      <c r="A192" s="22" t="s">
        <v>18</v>
      </c>
      <c r="B192" s="15">
        <v>1.1150689999999999</v>
      </c>
      <c r="C192" s="15">
        <v>0.81574499999999994</v>
      </c>
      <c r="D192" s="15">
        <v>0.76065499999999986</v>
      </c>
      <c r="E192" s="15">
        <v>0.80732300000000023</v>
      </c>
      <c r="F192" s="15">
        <v>0.67538000000000009</v>
      </c>
      <c r="G192" s="15">
        <v>0.80567000000000011</v>
      </c>
      <c r="H192" s="15">
        <v>0.76776300000000008</v>
      </c>
      <c r="I192" s="15">
        <v>0.72705799999999976</v>
      </c>
      <c r="J192" s="15">
        <v>0.81352099999999994</v>
      </c>
      <c r="K192" s="15">
        <v>0.73539299999999996</v>
      </c>
      <c r="L192" s="15">
        <v>0.73800899999999992</v>
      </c>
      <c r="M192" s="15">
        <v>0.81764499999999996</v>
      </c>
      <c r="N192" s="13">
        <f t="shared" si="18"/>
        <v>9.5792310000000001</v>
      </c>
    </row>
    <row r="193" spans="1:14" x14ac:dyDescent="0.25">
      <c r="A193" s="22" t="s">
        <v>39</v>
      </c>
      <c r="B193" s="15">
        <v>700.88319112122565</v>
      </c>
      <c r="C193" s="15">
        <v>652.51584189917878</v>
      </c>
      <c r="D193" s="15">
        <v>557.74407651274282</v>
      </c>
      <c r="E193" s="15">
        <v>1005.7257988734659</v>
      </c>
      <c r="F193" s="15">
        <v>937.29656875768023</v>
      </c>
      <c r="G193" s="15">
        <v>743.72000000000014</v>
      </c>
      <c r="H193" s="15">
        <v>613.03000000000009</v>
      </c>
      <c r="I193" s="15">
        <v>504.95400941420803</v>
      </c>
      <c r="J193" s="15">
        <v>1080.42</v>
      </c>
      <c r="K193" s="15">
        <v>1496.253195660704</v>
      </c>
      <c r="L193" s="15">
        <v>1389.2231168703859</v>
      </c>
      <c r="M193" s="15">
        <v>2063.0770742460559</v>
      </c>
      <c r="N193" s="13">
        <f t="shared" si="18"/>
        <v>11744.842873355647</v>
      </c>
    </row>
    <row r="194" spans="1:14" x14ac:dyDescent="0.25">
      <c r="A194" s="22" t="s">
        <v>20</v>
      </c>
      <c r="B194" s="15">
        <v>45.415140899999997</v>
      </c>
      <c r="C194" s="15">
        <v>41.223681059999997</v>
      </c>
      <c r="D194" s="15">
        <v>40.33599186</v>
      </c>
      <c r="E194" s="15">
        <v>44.053452250000021</v>
      </c>
      <c r="F194" s="15">
        <v>36.911133</v>
      </c>
      <c r="G194" s="15">
        <v>36.379999999999995</v>
      </c>
      <c r="H194" s="15">
        <v>38.787356250000002</v>
      </c>
      <c r="I194" s="15">
        <v>39.129565999999997</v>
      </c>
      <c r="J194" s="15">
        <v>39.831661999999994</v>
      </c>
      <c r="K194" s="15">
        <v>38.815457749999993</v>
      </c>
      <c r="L194" s="15">
        <v>36.457861750000006</v>
      </c>
      <c r="M194" s="15">
        <v>40.876412600000002</v>
      </c>
      <c r="N194" s="13">
        <f t="shared" si="18"/>
        <v>478.21771542000005</v>
      </c>
    </row>
    <row r="195" spans="1:14" x14ac:dyDescent="0.25">
      <c r="A195" s="22" t="s">
        <v>40</v>
      </c>
      <c r="B195" s="15">
        <v>2.141105</v>
      </c>
      <c r="C195" s="15">
        <v>6.0775540000000001</v>
      </c>
      <c r="D195" s="15">
        <v>3.5901692500000002</v>
      </c>
      <c r="E195" s="15">
        <v>3.4908337500000002</v>
      </c>
      <c r="F195" s="15">
        <v>3.2718979999999998</v>
      </c>
      <c r="G195" s="15">
        <v>3.6500000000000004</v>
      </c>
      <c r="H195" s="15">
        <v>3.6492949999999995</v>
      </c>
      <c r="I195" s="15">
        <v>3.4192419999999997</v>
      </c>
      <c r="J195" s="15">
        <v>3.6385939999999999</v>
      </c>
      <c r="K195" s="15">
        <v>3.606449</v>
      </c>
      <c r="L195" s="15">
        <v>4.993773</v>
      </c>
      <c r="M195" s="15">
        <v>6.1809067000000004</v>
      </c>
      <c r="N195" s="13">
        <f t="shared" si="18"/>
        <v>47.709819699999997</v>
      </c>
    </row>
    <row r="196" spans="1:14" x14ac:dyDescent="0.25">
      <c r="A196" s="22" t="s">
        <v>22</v>
      </c>
      <c r="B196" s="15">
        <v>3.9408673199999993</v>
      </c>
      <c r="C196" s="15">
        <v>4.5169359999999994</v>
      </c>
      <c r="D196" s="15">
        <v>3.0173990000000002</v>
      </c>
      <c r="E196" s="15">
        <v>3.3063360000000008</v>
      </c>
      <c r="F196" s="15">
        <v>3.4230589999999999</v>
      </c>
      <c r="G196" s="15">
        <v>3.9221359999999996</v>
      </c>
      <c r="H196" s="15">
        <v>4.3177460000000005</v>
      </c>
      <c r="I196" s="15">
        <v>4.2141069999999994</v>
      </c>
      <c r="J196" s="15">
        <v>5.0946790000000011</v>
      </c>
      <c r="K196" s="15">
        <v>5.2908049999999998</v>
      </c>
      <c r="L196" s="15">
        <v>5.5834809999999999</v>
      </c>
      <c r="M196" s="15">
        <v>6.8017390000000004</v>
      </c>
      <c r="N196" s="13">
        <f t="shared" si="18"/>
        <v>53.429290319999993</v>
      </c>
    </row>
    <row r="197" spans="1:14" x14ac:dyDescent="0.25">
      <c r="A197" s="23" t="s">
        <v>41</v>
      </c>
      <c r="B197" s="15">
        <v>5.1999999999999997E-5</v>
      </c>
      <c r="C197" s="15">
        <v>6.4300000000000002E-4</v>
      </c>
      <c r="D197" s="15">
        <v>4.393E-4</v>
      </c>
      <c r="E197" s="15">
        <v>6.1600000000000001E-4</v>
      </c>
      <c r="F197" s="15">
        <v>9.5999999999999992E-4</v>
      </c>
      <c r="G197" s="15">
        <v>1.5900000000000001E-3</v>
      </c>
      <c r="H197" s="15">
        <v>9.7099999999999997E-4</v>
      </c>
      <c r="I197" s="15">
        <v>6.3119999999999999E-3</v>
      </c>
      <c r="J197" s="15">
        <v>2.1669999999999997E-3</v>
      </c>
      <c r="K197" s="15">
        <v>1.029E-3</v>
      </c>
      <c r="L197" s="15">
        <v>3.9069999999999999E-3</v>
      </c>
      <c r="M197" s="15">
        <v>8.1599999999999999E-4</v>
      </c>
      <c r="N197" s="13">
        <f t="shared" si="18"/>
        <v>1.95023E-2</v>
      </c>
    </row>
    <row r="198" spans="1:14" x14ac:dyDescent="0.25">
      <c r="A198" s="12" t="s">
        <v>23</v>
      </c>
      <c r="B198" s="13">
        <f t="shared" ref="B198:N198" si="19">SUM(B199:B208)</f>
        <v>292.06000000000006</v>
      </c>
      <c r="C198" s="13">
        <f t="shared" si="19"/>
        <v>341.09000000000003</v>
      </c>
      <c r="D198" s="13">
        <f t="shared" si="19"/>
        <v>421.07</v>
      </c>
      <c r="E198" s="13">
        <f t="shared" si="19"/>
        <v>406.95999999999987</v>
      </c>
      <c r="F198" s="13">
        <f t="shared" si="19"/>
        <v>411.74000000000018</v>
      </c>
      <c r="G198" s="13">
        <f t="shared" si="19"/>
        <v>433.34000000000003</v>
      </c>
      <c r="H198" s="13">
        <f t="shared" si="19"/>
        <v>427.72</v>
      </c>
      <c r="I198" s="13">
        <f t="shared" si="19"/>
        <v>446.05</v>
      </c>
      <c r="J198" s="13">
        <f t="shared" si="19"/>
        <v>447.71000000000004</v>
      </c>
      <c r="K198" s="13">
        <f t="shared" si="19"/>
        <v>461.55058111000005</v>
      </c>
      <c r="L198" s="13">
        <f t="shared" si="19"/>
        <v>469.85091299999988</v>
      </c>
      <c r="M198" s="13">
        <f t="shared" si="19"/>
        <v>454.46838410000004</v>
      </c>
      <c r="N198" s="13">
        <f t="shared" si="19"/>
        <v>5013.6098782100016</v>
      </c>
    </row>
    <row r="199" spans="1:14" x14ac:dyDescent="0.25">
      <c r="A199" s="17" t="s">
        <v>42</v>
      </c>
      <c r="B199" s="15">
        <v>179.85000000000002</v>
      </c>
      <c r="C199" s="15">
        <v>226.56000000000003</v>
      </c>
      <c r="D199" s="15">
        <v>284.68000000000006</v>
      </c>
      <c r="E199" s="15">
        <v>284.76999999999987</v>
      </c>
      <c r="F199" s="15">
        <v>286.10000000000019</v>
      </c>
      <c r="G199" s="15">
        <v>302.35000000000008</v>
      </c>
      <c r="H199" s="15">
        <v>296.49</v>
      </c>
      <c r="I199" s="15">
        <v>312.35999999999996</v>
      </c>
      <c r="J199" s="15">
        <v>321.45999999999998</v>
      </c>
      <c r="K199" s="15">
        <v>328.87000000000012</v>
      </c>
      <c r="L199" s="15">
        <v>328.00999999999982</v>
      </c>
      <c r="M199" s="15">
        <v>308.71682710000005</v>
      </c>
      <c r="N199" s="13">
        <f t="shared" ref="N199:N208" si="20">SUM(B199:M199)</f>
        <v>3460.2168271000005</v>
      </c>
    </row>
    <row r="200" spans="1:14" x14ac:dyDescent="0.25">
      <c r="A200" s="14" t="s">
        <v>25</v>
      </c>
      <c r="B200" s="15">
        <v>0</v>
      </c>
      <c r="C200" s="15">
        <v>0</v>
      </c>
      <c r="D200" s="15">
        <v>0</v>
      </c>
      <c r="E200" s="15">
        <v>0</v>
      </c>
      <c r="F200" s="15">
        <v>0</v>
      </c>
      <c r="G200" s="15">
        <v>0</v>
      </c>
      <c r="H200" s="15">
        <v>0</v>
      </c>
      <c r="I200" s="15">
        <v>0</v>
      </c>
      <c r="J200" s="15">
        <v>0</v>
      </c>
      <c r="K200" s="15">
        <v>0</v>
      </c>
      <c r="L200" s="15">
        <v>0</v>
      </c>
      <c r="M200" s="15">
        <v>0</v>
      </c>
      <c r="N200" s="13">
        <f t="shared" si="20"/>
        <v>0</v>
      </c>
    </row>
    <row r="201" spans="1:14" x14ac:dyDescent="0.25">
      <c r="A201" s="19" t="s">
        <v>26</v>
      </c>
      <c r="B201" s="15">
        <v>82.26</v>
      </c>
      <c r="C201" s="15">
        <v>85.210000000000008</v>
      </c>
      <c r="D201" s="15">
        <v>106.05999999999996</v>
      </c>
      <c r="E201" s="15">
        <v>96.060000000000016</v>
      </c>
      <c r="F201" s="15">
        <v>97.929999999999978</v>
      </c>
      <c r="G201" s="15">
        <v>100.08000000000001</v>
      </c>
      <c r="H201" s="15">
        <v>101.42999999999999</v>
      </c>
      <c r="I201" s="15">
        <v>102.75</v>
      </c>
      <c r="J201" s="15">
        <v>96.200000000000017</v>
      </c>
      <c r="K201" s="15">
        <v>98.124733109999994</v>
      </c>
      <c r="L201" s="15">
        <v>105.462729</v>
      </c>
      <c r="M201" s="15">
        <v>110.21015599999998</v>
      </c>
      <c r="N201" s="13">
        <f t="shared" si="20"/>
        <v>1181.7776181099998</v>
      </c>
    </row>
    <row r="202" spans="1:14" x14ac:dyDescent="0.25">
      <c r="A202" s="19" t="s">
        <v>27</v>
      </c>
      <c r="B202" s="15">
        <v>0.16000000000000003</v>
      </c>
      <c r="C202" s="15">
        <v>0.13</v>
      </c>
      <c r="D202" s="15">
        <v>0.18</v>
      </c>
      <c r="E202" s="15">
        <v>0.19</v>
      </c>
      <c r="F202" s="15">
        <v>0.19000000000000003</v>
      </c>
      <c r="G202" s="15">
        <v>0.18000000000000002</v>
      </c>
      <c r="H202" s="15">
        <v>0.2</v>
      </c>
      <c r="I202" s="15">
        <v>0.22</v>
      </c>
      <c r="J202" s="15">
        <v>0.22000000000000003</v>
      </c>
      <c r="K202" s="15">
        <v>0.21584799999999998</v>
      </c>
      <c r="L202" s="15">
        <v>0.21818399999999999</v>
      </c>
      <c r="M202" s="15">
        <v>0.24140099999999998</v>
      </c>
      <c r="N202" s="13">
        <f t="shared" si="20"/>
        <v>2.3454329999999999</v>
      </c>
    </row>
    <row r="203" spans="1:14" x14ac:dyDescent="0.25">
      <c r="A203" s="17" t="s">
        <v>43</v>
      </c>
      <c r="B203" s="15">
        <v>3.9100000000000006</v>
      </c>
      <c r="C203" s="15">
        <v>1.1200000000000001</v>
      </c>
      <c r="D203" s="15">
        <v>1.39</v>
      </c>
      <c r="E203" s="15">
        <v>1.0900000000000001</v>
      </c>
      <c r="F203" s="15">
        <v>1.4900000000000002</v>
      </c>
      <c r="G203" s="15">
        <v>3.8699999999999997</v>
      </c>
      <c r="H203" s="15">
        <v>3.19</v>
      </c>
      <c r="I203" s="15">
        <v>4.29</v>
      </c>
      <c r="J203" s="15">
        <v>2.3699999999999997</v>
      </c>
      <c r="K203" s="15">
        <v>5.82</v>
      </c>
      <c r="L203" s="15">
        <v>6.6899999999999986</v>
      </c>
      <c r="M203" s="15">
        <v>6.8900000000000006</v>
      </c>
      <c r="N203" s="13">
        <f t="shared" si="20"/>
        <v>42.12</v>
      </c>
    </row>
    <row r="204" spans="1:14" x14ac:dyDescent="0.25">
      <c r="A204" s="16" t="s">
        <v>29</v>
      </c>
      <c r="B204" s="15">
        <v>9.2899999999999974</v>
      </c>
      <c r="C204" s="15">
        <v>9.2099999999999991</v>
      </c>
      <c r="D204" s="15">
        <v>8.9399999999999977</v>
      </c>
      <c r="E204" s="15">
        <v>8.9</v>
      </c>
      <c r="F204" s="15">
        <v>8.8199999999999985</v>
      </c>
      <c r="G204" s="15">
        <v>9.3399999999999981</v>
      </c>
      <c r="H204" s="15">
        <v>8.56</v>
      </c>
      <c r="I204" s="15">
        <v>8.1800000000000015</v>
      </c>
      <c r="J204" s="15">
        <v>10.079999999999998</v>
      </c>
      <c r="K204" s="15">
        <v>10.47</v>
      </c>
      <c r="L204" s="15">
        <v>10.72</v>
      </c>
      <c r="M204" s="15">
        <v>10.050000000000001</v>
      </c>
      <c r="N204" s="13">
        <f t="shared" si="20"/>
        <v>112.55999999999999</v>
      </c>
    </row>
    <row r="205" spans="1:14" x14ac:dyDescent="0.25">
      <c r="A205" s="17" t="s">
        <v>30</v>
      </c>
      <c r="B205" s="15">
        <v>11.639999999999997</v>
      </c>
      <c r="C205" s="15">
        <v>13.6</v>
      </c>
      <c r="D205" s="15">
        <v>13.89</v>
      </c>
      <c r="E205" s="15">
        <v>10.099999999999998</v>
      </c>
      <c r="F205" s="15">
        <v>10.440000000000001</v>
      </c>
      <c r="G205" s="15">
        <v>10.379999999999999</v>
      </c>
      <c r="H205" s="15">
        <v>10.009999999999998</v>
      </c>
      <c r="I205" s="15">
        <v>9.76</v>
      </c>
      <c r="J205" s="15">
        <v>9.0400000000000009</v>
      </c>
      <c r="K205" s="15">
        <v>9.1399999999999988</v>
      </c>
      <c r="L205" s="15">
        <v>9.4899999999999984</v>
      </c>
      <c r="M205" s="15">
        <v>10.1</v>
      </c>
      <c r="N205" s="13">
        <f t="shared" si="20"/>
        <v>127.58999999999997</v>
      </c>
    </row>
    <row r="206" spans="1:14" x14ac:dyDescent="0.25">
      <c r="A206" s="17" t="s">
        <v>44</v>
      </c>
      <c r="B206" s="15">
        <v>4.92</v>
      </c>
      <c r="C206" s="15">
        <v>5.26</v>
      </c>
      <c r="D206" s="15">
        <v>5.9299999999999979</v>
      </c>
      <c r="E206" s="15">
        <v>5.8499999999999988</v>
      </c>
      <c r="F206" s="15">
        <v>6.77</v>
      </c>
      <c r="G206" s="15">
        <v>7.1399999999999988</v>
      </c>
      <c r="H206" s="15">
        <v>7.7299999999999995</v>
      </c>
      <c r="I206" s="15">
        <v>8.3199999999999985</v>
      </c>
      <c r="J206" s="15">
        <v>8.0399999999999991</v>
      </c>
      <c r="K206" s="15">
        <v>8.5899999999999981</v>
      </c>
      <c r="L206" s="15">
        <v>8.93</v>
      </c>
      <c r="M206" s="15">
        <v>7.92</v>
      </c>
      <c r="N206" s="13">
        <f t="shared" si="20"/>
        <v>85.399999999999991</v>
      </c>
    </row>
    <row r="207" spans="1:14" x14ac:dyDescent="0.25">
      <c r="A207" s="17" t="s">
        <v>45</v>
      </c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3">
        <f t="shared" si="20"/>
        <v>0</v>
      </c>
    </row>
    <row r="208" spans="1:14" x14ac:dyDescent="0.25">
      <c r="A208" s="23" t="s">
        <v>46</v>
      </c>
      <c r="B208" s="15">
        <v>0.03</v>
      </c>
      <c r="C208" s="15">
        <v>0</v>
      </c>
      <c r="D208" s="15">
        <v>0</v>
      </c>
      <c r="E208" s="15">
        <v>0</v>
      </c>
      <c r="F208" s="15">
        <v>0</v>
      </c>
      <c r="G208" s="15">
        <v>0</v>
      </c>
      <c r="H208" s="15">
        <v>0.11000000000000001</v>
      </c>
      <c r="I208" s="15">
        <v>0.16999999999999998</v>
      </c>
      <c r="J208" s="15">
        <v>0.3</v>
      </c>
      <c r="K208" s="15">
        <v>0.32</v>
      </c>
      <c r="L208" s="15">
        <v>0.33</v>
      </c>
      <c r="M208" s="15">
        <v>0.33999999999999997</v>
      </c>
      <c r="N208" s="13">
        <f t="shared" si="20"/>
        <v>1.6</v>
      </c>
    </row>
    <row r="209" spans="1:14" x14ac:dyDescent="0.25">
      <c r="A209" s="12" t="s">
        <v>33</v>
      </c>
      <c r="B209" s="13">
        <f t="shared" ref="B209:N209" si="21">SUM(B210:B219)</f>
        <v>247.21999999999997</v>
      </c>
      <c r="C209" s="13">
        <f t="shared" si="21"/>
        <v>294.82000000000011</v>
      </c>
      <c r="D209" s="13">
        <f t="shared" si="21"/>
        <v>368.28000000000009</v>
      </c>
      <c r="E209" s="13">
        <f t="shared" si="21"/>
        <v>358.06000000000012</v>
      </c>
      <c r="F209" s="13">
        <f t="shared" si="21"/>
        <v>364.91999999999996</v>
      </c>
      <c r="G209" s="13">
        <f t="shared" si="21"/>
        <v>389.27999999999992</v>
      </c>
      <c r="H209" s="13">
        <f t="shared" si="21"/>
        <v>391.63999999999987</v>
      </c>
      <c r="I209" s="13">
        <f t="shared" si="21"/>
        <v>394.42000000000007</v>
      </c>
      <c r="J209" s="13">
        <f t="shared" si="21"/>
        <v>389.78000000000003</v>
      </c>
      <c r="K209" s="13">
        <f t="shared" si="21"/>
        <v>424.31437443999988</v>
      </c>
      <c r="L209" s="13">
        <f t="shared" si="21"/>
        <v>454.69351799999998</v>
      </c>
      <c r="M209" s="13">
        <f t="shared" si="21"/>
        <v>459.61753299999998</v>
      </c>
      <c r="N209" s="13">
        <f t="shared" si="21"/>
        <v>4537.0454254399992</v>
      </c>
    </row>
    <row r="210" spans="1:14" x14ac:dyDescent="0.25">
      <c r="A210" s="17" t="s">
        <v>42</v>
      </c>
      <c r="B210" s="15">
        <v>174.4</v>
      </c>
      <c r="C210" s="15">
        <v>221.27000000000004</v>
      </c>
      <c r="D210" s="15">
        <v>284.78000000000003</v>
      </c>
      <c r="E210" s="15">
        <v>280.18000000000012</v>
      </c>
      <c r="F210" s="15">
        <v>287.24999999999989</v>
      </c>
      <c r="G210" s="15">
        <v>307.79999999999995</v>
      </c>
      <c r="H210" s="15">
        <v>311.06999999999988</v>
      </c>
      <c r="I210" s="15">
        <v>319.32000000000005</v>
      </c>
      <c r="J210" s="15">
        <v>312.07</v>
      </c>
      <c r="K210" s="15">
        <v>339.89907743999993</v>
      </c>
      <c r="L210" s="15">
        <v>367.04453999999998</v>
      </c>
      <c r="M210" s="15">
        <v>370.775284</v>
      </c>
      <c r="N210" s="13">
        <f t="shared" ref="N210:N219" si="22">SUM(B210:M210)</f>
        <v>3575.85890144</v>
      </c>
    </row>
    <row r="211" spans="1:14" x14ac:dyDescent="0.25">
      <c r="A211" s="14" t="s">
        <v>25</v>
      </c>
      <c r="B211" s="15">
        <v>0.26</v>
      </c>
      <c r="C211" s="15">
        <v>1.42</v>
      </c>
      <c r="D211" s="15">
        <v>2.36</v>
      </c>
      <c r="E211" s="15">
        <v>2.5499999999999998</v>
      </c>
      <c r="F211" s="15">
        <v>2.36</v>
      </c>
      <c r="G211" s="15">
        <v>1.72</v>
      </c>
      <c r="H211" s="15">
        <v>2.2999999999999998</v>
      </c>
      <c r="I211" s="15">
        <v>2.58</v>
      </c>
      <c r="J211" s="15">
        <v>2.38</v>
      </c>
      <c r="K211" s="15">
        <v>2.6814</v>
      </c>
      <c r="L211" s="15">
        <v>2.5047999999999999</v>
      </c>
      <c r="M211" s="15">
        <v>2.37</v>
      </c>
      <c r="N211" s="13">
        <f t="shared" si="22"/>
        <v>25.4862</v>
      </c>
    </row>
    <row r="212" spans="1:14" x14ac:dyDescent="0.25">
      <c r="A212" s="19" t="s">
        <v>26</v>
      </c>
      <c r="B212" s="15">
        <v>45.01</v>
      </c>
      <c r="C212" s="15">
        <v>45.260000000000005</v>
      </c>
      <c r="D212" s="15">
        <v>54.52000000000001</v>
      </c>
      <c r="E212" s="15">
        <v>51.010000000000005</v>
      </c>
      <c r="F212" s="15">
        <v>50.42</v>
      </c>
      <c r="G212" s="15">
        <v>53.130000000000017</v>
      </c>
      <c r="H212" s="15">
        <v>53.19</v>
      </c>
      <c r="I212" s="15">
        <v>53.730000000000011</v>
      </c>
      <c r="J212" s="15">
        <v>51.790000000000006</v>
      </c>
      <c r="K212" s="15">
        <v>54.133896999999997</v>
      </c>
      <c r="L212" s="15">
        <v>56.294178000000002</v>
      </c>
      <c r="M212" s="15">
        <v>57.692248999999997</v>
      </c>
      <c r="N212" s="13">
        <f t="shared" si="22"/>
        <v>626.18032400000004</v>
      </c>
    </row>
    <row r="213" spans="1:14" x14ac:dyDescent="0.25">
      <c r="A213" s="19" t="s">
        <v>27</v>
      </c>
      <c r="B213" s="15">
        <v>0</v>
      </c>
      <c r="C213" s="15">
        <v>0</v>
      </c>
      <c r="D213" s="15">
        <v>0</v>
      </c>
      <c r="E213" s="15">
        <v>0</v>
      </c>
      <c r="F213" s="15">
        <v>0</v>
      </c>
      <c r="G213" s="15">
        <v>0</v>
      </c>
      <c r="H213" s="15">
        <v>0</v>
      </c>
      <c r="I213" s="15">
        <v>0</v>
      </c>
      <c r="J213" s="15">
        <v>0</v>
      </c>
      <c r="K213" s="15">
        <v>0</v>
      </c>
      <c r="L213" s="15">
        <v>0</v>
      </c>
      <c r="M213" s="15">
        <v>0</v>
      </c>
      <c r="N213" s="13">
        <f t="shared" si="22"/>
        <v>0</v>
      </c>
    </row>
    <row r="214" spans="1:14" x14ac:dyDescent="0.25">
      <c r="A214" s="17" t="s">
        <v>43</v>
      </c>
      <c r="B214" s="15">
        <v>1.96</v>
      </c>
      <c r="C214" s="15">
        <v>0.23</v>
      </c>
      <c r="D214" s="15">
        <v>7.0000000000000007E-2</v>
      </c>
      <c r="E214" s="15">
        <v>0.08</v>
      </c>
      <c r="F214" s="15">
        <v>0.41000000000000003</v>
      </c>
      <c r="G214" s="15">
        <v>0.84000000000000008</v>
      </c>
      <c r="H214" s="15">
        <v>0.69</v>
      </c>
      <c r="I214" s="15">
        <v>1.36</v>
      </c>
      <c r="J214" s="15">
        <v>0.82000000000000006</v>
      </c>
      <c r="K214" s="15">
        <v>1.3900000000000001</v>
      </c>
      <c r="L214" s="15">
        <v>2.9299999999999997</v>
      </c>
      <c r="M214" s="15">
        <v>3.7300000000000004</v>
      </c>
      <c r="N214" s="13">
        <f t="shared" si="22"/>
        <v>14.51</v>
      </c>
    </row>
    <row r="215" spans="1:14" x14ac:dyDescent="0.25">
      <c r="A215" s="16" t="s">
        <v>29</v>
      </c>
      <c r="B215" s="15">
        <v>16.079999999999998</v>
      </c>
      <c r="C215" s="15">
        <v>15.720000000000002</v>
      </c>
      <c r="D215" s="15">
        <v>15.830000000000002</v>
      </c>
      <c r="E215" s="15">
        <v>15.79</v>
      </c>
      <c r="F215" s="15">
        <v>16.240000000000002</v>
      </c>
      <c r="G215" s="15">
        <v>17.09</v>
      </c>
      <c r="H215" s="15">
        <v>16.09</v>
      </c>
      <c r="I215" s="15">
        <v>9.8499999999999979</v>
      </c>
      <c r="J215" s="15">
        <v>15.23</v>
      </c>
      <c r="K215" s="15">
        <v>18.59</v>
      </c>
      <c r="L215" s="15">
        <v>18.310000000000002</v>
      </c>
      <c r="M215" s="15">
        <v>16.579999999999998</v>
      </c>
      <c r="N215" s="13">
        <f t="shared" si="22"/>
        <v>191.39999999999998</v>
      </c>
    </row>
    <row r="216" spans="1:14" x14ac:dyDescent="0.25">
      <c r="A216" s="17" t="s">
        <v>30</v>
      </c>
      <c r="B216" s="15">
        <v>7.42</v>
      </c>
      <c r="C216" s="15">
        <v>8.8199999999999985</v>
      </c>
      <c r="D216" s="15">
        <v>9.1199999999999992</v>
      </c>
      <c r="E216" s="15">
        <v>6.89</v>
      </c>
      <c r="F216" s="15">
        <v>6.47</v>
      </c>
      <c r="G216" s="15">
        <v>6.75</v>
      </c>
      <c r="H216" s="15">
        <v>6.51</v>
      </c>
      <c r="I216" s="15">
        <v>6.49</v>
      </c>
      <c r="J216" s="15">
        <v>6.26</v>
      </c>
      <c r="K216" s="15">
        <v>6.4700000000000006</v>
      </c>
      <c r="L216" s="15">
        <v>6.63</v>
      </c>
      <c r="M216" s="15">
        <v>7.33</v>
      </c>
      <c r="N216" s="13">
        <f t="shared" si="22"/>
        <v>85.16</v>
      </c>
    </row>
    <row r="217" spans="1:14" x14ac:dyDescent="0.25">
      <c r="A217" s="17" t="s">
        <v>44</v>
      </c>
      <c r="B217" s="15">
        <v>2.09</v>
      </c>
      <c r="C217" s="15">
        <v>2.1</v>
      </c>
      <c r="D217" s="15">
        <v>1.6</v>
      </c>
      <c r="E217" s="15">
        <v>1.56</v>
      </c>
      <c r="F217" s="15">
        <v>1.77</v>
      </c>
      <c r="G217" s="15">
        <v>1.95</v>
      </c>
      <c r="H217" s="15">
        <v>1.79</v>
      </c>
      <c r="I217" s="15">
        <v>1.0900000000000001</v>
      </c>
      <c r="J217" s="15">
        <v>1.23</v>
      </c>
      <c r="K217" s="15">
        <v>1.1499999999999999</v>
      </c>
      <c r="L217" s="15">
        <v>0.98</v>
      </c>
      <c r="M217" s="15">
        <v>1.1399999999999999</v>
      </c>
      <c r="N217" s="13">
        <f t="shared" si="22"/>
        <v>18.45</v>
      </c>
    </row>
    <row r="218" spans="1:14" x14ac:dyDescent="0.25">
      <c r="A218" s="17" t="s">
        <v>45</v>
      </c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3">
        <f t="shared" si="22"/>
        <v>0</v>
      </c>
    </row>
    <row r="219" spans="1:14" x14ac:dyDescent="0.25">
      <c r="A219" s="23" t="s">
        <v>46</v>
      </c>
      <c r="B219" s="15">
        <v>0</v>
      </c>
      <c r="C219" s="15">
        <v>0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  <c r="L219" s="15">
        <v>0</v>
      </c>
      <c r="M219" s="15">
        <v>0</v>
      </c>
      <c r="N219" s="13">
        <f t="shared" si="22"/>
        <v>0</v>
      </c>
    </row>
    <row r="220" spans="1:14" x14ac:dyDescent="0.25">
      <c r="A220" s="12" t="s">
        <v>34</v>
      </c>
      <c r="B220" s="13">
        <f t="shared" ref="B220:M220" si="23">SUM(B221:B237)</f>
        <v>3905.8793075706321</v>
      </c>
      <c r="C220" s="13">
        <f t="shared" si="23"/>
        <v>3159.5333306773737</v>
      </c>
      <c r="D220" s="13">
        <f t="shared" si="23"/>
        <v>3020.0023321269327</v>
      </c>
      <c r="E220" s="13">
        <f t="shared" si="23"/>
        <v>3334.7240997903846</v>
      </c>
      <c r="F220" s="13">
        <f t="shared" si="23"/>
        <v>3900.5686685563005</v>
      </c>
      <c r="G220" s="13">
        <f t="shared" si="23"/>
        <v>3121.388391</v>
      </c>
      <c r="H220" s="13">
        <f t="shared" si="23"/>
        <v>2955.0939948991963</v>
      </c>
      <c r="I220" s="13">
        <f t="shared" si="23"/>
        <v>2627.8442636139539</v>
      </c>
      <c r="J220" s="13">
        <f t="shared" si="23"/>
        <v>3159.0682363832425</v>
      </c>
      <c r="K220" s="13">
        <f t="shared" si="23"/>
        <v>3653.5887310824924</v>
      </c>
      <c r="L220" s="13">
        <f t="shared" si="23"/>
        <v>3636.4797147956156</v>
      </c>
      <c r="M220" s="13">
        <f t="shared" si="23"/>
        <v>4552.9404584877466</v>
      </c>
      <c r="N220" s="13">
        <f>SUM(N221:N237)</f>
        <v>41027.111528983871</v>
      </c>
    </row>
    <row r="221" spans="1:14" x14ac:dyDescent="0.25">
      <c r="A221" s="17" t="s">
        <v>42</v>
      </c>
      <c r="B221" s="15">
        <v>130.49</v>
      </c>
      <c r="C221" s="15">
        <v>165.04</v>
      </c>
      <c r="D221" s="15">
        <v>166.32</v>
      </c>
      <c r="E221" s="15">
        <v>166.15999999999997</v>
      </c>
      <c r="F221" s="15">
        <v>165.10000000000002</v>
      </c>
      <c r="G221" s="15">
        <v>177.75</v>
      </c>
      <c r="H221" s="15">
        <v>196.87</v>
      </c>
      <c r="I221" s="15">
        <v>187.39</v>
      </c>
      <c r="J221" s="15">
        <v>200.39000000000004</v>
      </c>
      <c r="K221" s="15">
        <v>213.25353934999998</v>
      </c>
      <c r="L221" s="15">
        <v>223.17034718999997</v>
      </c>
      <c r="M221" s="15">
        <v>245.78762400000005</v>
      </c>
      <c r="N221" s="13">
        <f t="shared" ref="N221:N232" si="24">SUM(B221:M221)</f>
        <v>2237.7215105400001</v>
      </c>
    </row>
    <row r="222" spans="1:14" x14ac:dyDescent="0.25">
      <c r="A222" s="14" t="s">
        <v>25</v>
      </c>
      <c r="B222" s="15">
        <v>1.38</v>
      </c>
      <c r="C222" s="15">
        <v>5.99</v>
      </c>
      <c r="D222" s="15">
        <v>9.52</v>
      </c>
      <c r="E222" s="15">
        <v>4.83</v>
      </c>
      <c r="F222" s="15">
        <v>2.41</v>
      </c>
      <c r="G222" s="15">
        <v>3.92</v>
      </c>
      <c r="H222" s="15">
        <v>11.11</v>
      </c>
      <c r="I222" s="15">
        <v>13.99</v>
      </c>
      <c r="J222" s="15">
        <v>14.54</v>
      </c>
      <c r="K222" s="15">
        <v>14.26</v>
      </c>
      <c r="L222" s="15">
        <v>11.71</v>
      </c>
      <c r="M222" s="15">
        <v>10.87</v>
      </c>
      <c r="N222" s="13">
        <f t="shared" si="24"/>
        <v>104.53</v>
      </c>
    </row>
    <row r="223" spans="1:14" x14ac:dyDescent="0.25">
      <c r="A223" s="17" t="s">
        <v>26</v>
      </c>
      <c r="B223" s="15">
        <v>1.8800000000000001</v>
      </c>
      <c r="C223" s="15">
        <v>2.5099999999999998</v>
      </c>
      <c r="D223" s="15">
        <v>3.66</v>
      </c>
      <c r="E223" s="15">
        <v>3.2899999999999996</v>
      </c>
      <c r="F223" s="15">
        <v>3.34</v>
      </c>
      <c r="G223" s="15">
        <v>3.4600000000000009</v>
      </c>
      <c r="H223" s="15">
        <v>3.3900000000000006</v>
      </c>
      <c r="I223" s="15">
        <v>3.19</v>
      </c>
      <c r="J223" s="15">
        <v>2.9699999999999998</v>
      </c>
      <c r="K223" s="15">
        <v>2.9576600000000002</v>
      </c>
      <c r="L223" s="15">
        <v>3.0883289999999999</v>
      </c>
      <c r="M223" s="15">
        <v>3.2843709999999997</v>
      </c>
      <c r="N223" s="13">
        <f t="shared" si="24"/>
        <v>37.020360000000004</v>
      </c>
    </row>
    <row r="224" spans="1:14" x14ac:dyDescent="0.25">
      <c r="A224" s="19" t="s">
        <v>27</v>
      </c>
      <c r="B224" s="15">
        <v>3.49</v>
      </c>
      <c r="C224" s="15">
        <v>4.01</v>
      </c>
      <c r="D224" s="15">
        <v>6.41</v>
      </c>
      <c r="E224" s="15">
        <v>5.7</v>
      </c>
      <c r="F224" s="15">
        <v>4.09</v>
      </c>
      <c r="G224" s="15">
        <v>4.1100000000000003</v>
      </c>
      <c r="H224" s="15">
        <v>4.05</v>
      </c>
      <c r="I224" s="15">
        <v>3.99</v>
      </c>
      <c r="J224" s="15">
        <v>3.47</v>
      </c>
      <c r="K224" s="15">
        <v>3.5249999999999999</v>
      </c>
      <c r="L224" s="15">
        <v>3.8460000000000001</v>
      </c>
      <c r="M224" s="15">
        <v>3.6750000000000007</v>
      </c>
      <c r="N224" s="13">
        <f t="shared" si="24"/>
        <v>50.366</v>
      </c>
    </row>
    <row r="225" spans="1:14" x14ac:dyDescent="0.25">
      <c r="A225" s="17" t="s">
        <v>43</v>
      </c>
      <c r="B225" s="15">
        <v>185.89999999999998</v>
      </c>
      <c r="C225" s="15">
        <v>56.15</v>
      </c>
      <c r="D225" s="15">
        <v>122.98</v>
      </c>
      <c r="E225" s="15">
        <v>86.59</v>
      </c>
      <c r="F225" s="15">
        <v>144.21</v>
      </c>
      <c r="G225" s="15">
        <v>189.87</v>
      </c>
      <c r="H225" s="15">
        <v>54</v>
      </c>
      <c r="I225" s="15">
        <v>47.459999999999994</v>
      </c>
      <c r="J225" s="15">
        <v>95.070000000000022</v>
      </c>
      <c r="K225" s="15">
        <v>163.04999999999998</v>
      </c>
      <c r="L225" s="15">
        <v>211.66000000000003</v>
      </c>
      <c r="M225" s="15">
        <v>203.83999999999997</v>
      </c>
      <c r="N225" s="13">
        <f t="shared" si="24"/>
        <v>1560.7800000000002</v>
      </c>
    </row>
    <row r="226" spans="1:14" x14ac:dyDescent="0.25">
      <c r="A226" s="19" t="s">
        <v>29</v>
      </c>
      <c r="B226" s="15">
        <v>20.34</v>
      </c>
      <c r="C226" s="15">
        <v>19.3</v>
      </c>
      <c r="D226" s="15">
        <v>20.100000000000001</v>
      </c>
      <c r="E226" s="15">
        <v>18.29</v>
      </c>
      <c r="F226" s="15">
        <v>20.229999999999997</v>
      </c>
      <c r="G226" s="15">
        <v>19.57</v>
      </c>
      <c r="H226" s="15">
        <v>18.350000000000001</v>
      </c>
      <c r="I226" s="15">
        <v>0.74</v>
      </c>
      <c r="J226" s="15">
        <v>14.76</v>
      </c>
      <c r="K226" s="15">
        <v>18.29</v>
      </c>
      <c r="L226" s="15">
        <v>20.54</v>
      </c>
      <c r="M226" s="15">
        <v>17.5</v>
      </c>
      <c r="N226" s="13">
        <f t="shared" si="24"/>
        <v>208.00999999999996</v>
      </c>
    </row>
    <row r="227" spans="1:14" x14ac:dyDescent="0.25">
      <c r="A227" s="17" t="s">
        <v>35</v>
      </c>
      <c r="B227" s="15">
        <v>13.32</v>
      </c>
      <c r="C227" s="15">
        <v>12.71</v>
      </c>
      <c r="D227" s="15">
        <v>15.969999999999999</v>
      </c>
      <c r="E227" s="15">
        <v>13.3</v>
      </c>
      <c r="F227" s="15">
        <v>13.76</v>
      </c>
      <c r="G227" s="15">
        <v>14.209999999999999</v>
      </c>
      <c r="H227" s="15">
        <v>13.860000000000001</v>
      </c>
      <c r="I227" s="15">
        <v>15.4</v>
      </c>
      <c r="J227" s="15">
        <v>16.670000000000002</v>
      </c>
      <c r="K227" s="15">
        <v>19.739999999999998</v>
      </c>
      <c r="L227" s="15">
        <v>22.96</v>
      </c>
      <c r="M227" s="15">
        <v>20.410000000000004</v>
      </c>
      <c r="N227" s="13">
        <f t="shared" si="24"/>
        <v>192.31</v>
      </c>
    </row>
    <row r="228" spans="1:14" x14ac:dyDescent="0.25">
      <c r="A228" s="17" t="s">
        <v>47</v>
      </c>
      <c r="B228" s="15">
        <v>1.7600000000000002</v>
      </c>
      <c r="C228" s="15">
        <v>1.6900000000000002</v>
      </c>
      <c r="D228" s="15">
        <v>2</v>
      </c>
      <c r="E228" s="15">
        <v>1.7700000000000002</v>
      </c>
      <c r="F228" s="15">
        <v>1.74</v>
      </c>
      <c r="G228" s="15">
        <v>3.57</v>
      </c>
      <c r="H228" s="15">
        <v>5.6599999999999993</v>
      </c>
      <c r="I228" s="15">
        <v>5.8800000000000008</v>
      </c>
      <c r="J228" s="15">
        <v>5.7799999999999994</v>
      </c>
      <c r="K228" s="15">
        <v>5.82</v>
      </c>
      <c r="L228" s="15">
        <v>5.8900000000000006</v>
      </c>
      <c r="M228" s="15">
        <v>5.5</v>
      </c>
      <c r="N228" s="13">
        <f t="shared" si="24"/>
        <v>47.06</v>
      </c>
    </row>
    <row r="229" spans="1:14" x14ac:dyDescent="0.25">
      <c r="A229" s="17" t="s">
        <v>30</v>
      </c>
      <c r="B229" s="15">
        <v>0</v>
      </c>
      <c r="C229" s="15">
        <v>0</v>
      </c>
      <c r="D229" s="15">
        <v>0</v>
      </c>
      <c r="E229" s="15">
        <v>0</v>
      </c>
      <c r="F229" s="15">
        <v>0</v>
      </c>
      <c r="G229" s="15">
        <v>0</v>
      </c>
      <c r="H229" s="15">
        <v>0</v>
      </c>
      <c r="I229" s="15">
        <v>0</v>
      </c>
      <c r="J229" s="15">
        <v>0</v>
      </c>
      <c r="K229" s="15">
        <v>0</v>
      </c>
      <c r="L229" s="15">
        <v>0</v>
      </c>
      <c r="M229" s="15">
        <v>0</v>
      </c>
      <c r="N229" s="13">
        <f t="shared" si="24"/>
        <v>0</v>
      </c>
    </row>
    <row r="230" spans="1:14" x14ac:dyDescent="0.25">
      <c r="A230" s="17" t="s">
        <v>44</v>
      </c>
      <c r="B230" s="15">
        <v>0</v>
      </c>
      <c r="C230" s="15">
        <v>0</v>
      </c>
      <c r="D230" s="15">
        <v>0</v>
      </c>
      <c r="E230" s="15">
        <v>0</v>
      </c>
      <c r="F230" s="15">
        <v>0</v>
      </c>
      <c r="G230" s="15">
        <v>0</v>
      </c>
      <c r="H230" s="15">
        <v>0</v>
      </c>
      <c r="I230" s="15">
        <v>0</v>
      </c>
      <c r="J230" s="15">
        <v>0</v>
      </c>
      <c r="K230" s="15">
        <v>0</v>
      </c>
      <c r="L230" s="15">
        <v>0</v>
      </c>
      <c r="M230" s="15">
        <v>0</v>
      </c>
      <c r="N230" s="13">
        <f t="shared" si="24"/>
        <v>0</v>
      </c>
    </row>
    <row r="231" spans="1:14" x14ac:dyDescent="0.25">
      <c r="A231" s="17" t="s">
        <v>45</v>
      </c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3">
        <f t="shared" si="24"/>
        <v>0</v>
      </c>
    </row>
    <row r="232" spans="1:14" x14ac:dyDescent="0.25">
      <c r="A232" s="23" t="s">
        <v>46</v>
      </c>
      <c r="B232" s="15">
        <v>0</v>
      </c>
      <c r="C232" s="15">
        <v>0</v>
      </c>
      <c r="D232" s="15">
        <v>0</v>
      </c>
      <c r="E232" s="15">
        <v>0</v>
      </c>
      <c r="F232" s="15">
        <v>0</v>
      </c>
      <c r="G232" s="15">
        <v>0</v>
      </c>
      <c r="H232" s="15">
        <v>0</v>
      </c>
      <c r="I232" s="15">
        <v>0</v>
      </c>
      <c r="J232" s="15">
        <v>0</v>
      </c>
      <c r="K232" s="15">
        <v>0</v>
      </c>
      <c r="L232" s="15">
        <v>0</v>
      </c>
      <c r="M232" s="15">
        <v>0</v>
      </c>
      <c r="N232" s="13">
        <f t="shared" si="24"/>
        <v>0</v>
      </c>
    </row>
    <row r="233" spans="1:14" x14ac:dyDescent="0.25">
      <c r="A233" s="254" t="s">
        <v>51</v>
      </c>
      <c r="B233" s="254"/>
      <c r="C233" s="254"/>
      <c r="D233" s="254"/>
      <c r="E233" s="254"/>
      <c r="F233" s="254"/>
      <c r="G233" s="254"/>
      <c r="H233" s="254"/>
      <c r="I233" s="254"/>
      <c r="J233" s="254"/>
      <c r="K233" s="254"/>
      <c r="L233" s="254"/>
      <c r="M233" s="254"/>
      <c r="N233" s="254"/>
    </row>
    <row r="234" spans="1:14" ht="22.5" x14ac:dyDescent="0.25">
      <c r="A234" s="10" t="s">
        <v>0</v>
      </c>
      <c r="B234" s="11" t="s">
        <v>1</v>
      </c>
      <c r="C234" s="11" t="s">
        <v>2</v>
      </c>
      <c r="D234" s="11" t="s">
        <v>3</v>
      </c>
      <c r="E234" s="11" t="s">
        <v>4</v>
      </c>
      <c r="F234" s="11" t="s">
        <v>5</v>
      </c>
      <c r="G234" s="11" t="s">
        <v>6</v>
      </c>
      <c r="H234" s="11" t="s">
        <v>7</v>
      </c>
      <c r="I234" s="11" t="s">
        <v>8</v>
      </c>
      <c r="J234" s="11" t="s">
        <v>9</v>
      </c>
      <c r="K234" s="11" t="s">
        <v>10</v>
      </c>
      <c r="L234" s="11" t="s">
        <v>11</v>
      </c>
      <c r="M234" s="11" t="s">
        <v>12</v>
      </c>
      <c r="N234" s="11" t="s">
        <v>13</v>
      </c>
    </row>
    <row r="235" spans="1:14" x14ac:dyDescent="0.25">
      <c r="A235" s="12" t="s">
        <v>14</v>
      </c>
      <c r="B235" s="13">
        <f t="shared" ref="B235:N235" si="25">SUM(B236:B244)</f>
        <v>2372.0654959706321</v>
      </c>
      <c r="C235" s="13">
        <f t="shared" si="25"/>
        <v>1779.5731794573735</v>
      </c>
      <c r="D235" s="13">
        <f t="shared" si="25"/>
        <v>1668.0089420869328</v>
      </c>
      <c r="E235" s="13">
        <f t="shared" si="25"/>
        <v>2050.0209697903847</v>
      </c>
      <c r="F235" s="13">
        <f t="shared" si="25"/>
        <v>2553.8886685563007</v>
      </c>
      <c r="G235" s="13">
        <f t="shared" si="25"/>
        <v>1748.788391</v>
      </c>
      <c r="H235" s="13">
        <f t="shared" si="25"/>
        <v>1659.7543770627385</v>
      </c>
      <c r="I235" s="13">
        <f t="shared" si="25"/>
        <v>1465.975906711644</v>
      </c>
      <c r="J235" s="13">
        <f t="shared" si="25"/>
        <v>1958.2288399295599</v>
      </c>
      <c r="K235" s="13">
        <f t="shared" si="25"/>
        <v>2344.1717263481032</v>
      </c>
      <c r="L235" s="13">
        <f t="shared" si="25"/>
        <v>2255.3159476097894</v>
      </c>
      <c r="M235" s="13">
        <f t="shared" si="25"/>
        <v>3016.6140682731084</v>
      </c>
      <c r="N235" s="13">
        <f t="shared" si="25"/>
        <v>24872.406512796566</v>
      </c>
    </row>
    <row r="236" spans="1:14" x14ac:dyDescent="0.25">
      <c r="A236" s="22" t="s">
        <v>15</v>
      </c>
      <c r="B236" s="15">
        <v>958.63120959999992</v>
      </c>
      <c r="C236" s="15">
        <v>947.77734621999991</v>
      </c>
      <c r="D236" s="15">
        <v>817.06693900000005</v>
      </c>
      <c r="E236" s="15">
        <v>781.51773000000003</v>
      </c>
      <c r="F236" s="15">
        <v>783.47</v>
      </c>
      <c r="G236" s="15">
        <v>744.37</v>
      </c>
      <c r="H236" s="15">
        <v>751.00575276383711</v>
      </c>
      <c r="I236" s="15">
        <v>650.01750077014412</v>
      </c>
      <c r="J236" s="15">
        <v>627.15548757014369</v>
      </c>
      <c r="K236" s="15">
        <v>646.18633810438803</v>
      </c>
      <c r="L236" s="15">
        <v>646.06651140565987</v>
      </c>
      <c r="M236" s="15">
        <v>883.67616236025196</v>
      </c>
      <c r="N236" s="13">
        <f t="shared" ref="N236:N244" si="26">SUM(B236:M236)</f>
        <v>9236.9409777944238</v>
      </c>
    </row>
    <row r="237" spans="1:14" x14ac:dyDescent="0.25">
      <c r="A237" s="22" t="s">
        <v>16</v>
      </c>
      <c r="B237" s="15">
        <v>216.622602</v>
      </c>
      <c r="C237" s="15">
        <v>164.78280500000005</v>
      </c>
      <c r="D237" s="15">
        <v>187.96645103999998</v>
      </c>
      <c r="E237" s="15">
        <v>203.25540000000001</v>
      </c>
      <c r="F237" s="15">
        <v>208.32999999999998</v>
      </c>
      <c r="G237" s="15">
        <v>211.77</v>
      </c>
      <c r="H237" s="15">
        <v>237.04386507262075</v>
      </c>
      <c r="I237" s="15">
        <v>233.81085613216572</v>
      </c>
      <c r="J237" s="15">
        <v>220.03390888353903</v>
      </c>
      <c r="K237" s="15">
        <v>222.33446728000138</v>
      </c>
      <c r="L237" s="15">
        <v>232.23257959016664</v>
      </c>
      <c r="M237" s="15">
        <v>141.78323285438614</v>
      </c>
      <c r="N237" s="13">
        <f t="shared" si="26"/>
        <v>2479.9661678528792</v>
      </c>
    </row>
    <row r="238" spans="1:14" x14ac:dyDescent="0.25">
      <c r="A238" s="22" t="s">
        <v>17</v>
      </c>
      <c r="B238" s="15">
        <v>72.129594999999995</v>
      </c>
      <c r="C238" s="15">
        <v>62.519582999999997</v>
      </c>
      <c r="D238" s="15">
        <v>70.313387999999989</v>
      </c>
      <c r="E238" s="15">
        <v>75.565589000000017</v>
      </c>
      <c r="F238" s="15">
        <v>74.327883999999997</v>
      </c>
      <c r="G238" s="15">
        <v>76.09</v>
      </c>
      <c r="H238" s="15">
        <v>71.522793579767878</v>
      </c>
      <c r="I238" s="15">
        <v>79.189839582311976</v>
      </c>
      <c r="J238" s="15">
        <v>88.777863416173375</v>
      </c>
      <c r="K238" s="15">
        <v>80.515217400707826</v>
      </c>
      <c r="L238" s="15">
        <v>78.578702991032529</v>
      </c>
      <c r="M238" s="15">
        <v>79.700890793790236</v>
      </c>
      <c r="N238" s="13">
        <f t="shared" si="26"/>
        <v>909.23134676378368</v>
      </c>
    </row>
    <row r="239" spans="1:14" x14ac:dyDescent="0.25">
      <c r="A239" s="22" t="s">
        <v>18</v>
      </c>
      <c r="B239" s="15">
        <v>0.81138200000000005</v>
      </c>
      <c r="C239" s="15">
        <v>0.68775300000000006</v>
      </c>
      <c r="D239" s="15">
        <v>0.78222800000000015</v>
      </c>
      <c r="E239" s="15">
        <v>0.80699399999999999</v>
      </c>
      <c r="F239" s="15">
        <v>0.77</v>
      </c>
      <c r="G239" s="15">
        <v>0.73</v>
      </c>
      <c r="H239" s="15">
        <v>0.8312526291891601</v>
      </c>
      <c r="I239" s="15">
        <v>0.78718155742463769</v>
      </c>
      <c r="J239" s="15">
        <v>0.88079455528671557</v>
      </c>
      <c r="K239" s="15">
        <v>0.79620581447309124</v>
      </c>
      <c r="L239" s="15">
        <v>0.79903814278008023</v>
      </c>
      <c r="M239" s="15">
        <v>0.88525958660858972</v>
      </c>
      <c r="N239" s="13">
        <f t="shared" si="26"/>
        <v>9.568089285762273</v>
      </c>
    </row>
    <row r="240" spans="1:14" x14ac:dyDescent="0.25">
      <c r="A240" s="22" t="s">
        <v>39</v>
      </c>
      <c r="B240" s="15">
        <v>1072.5919371706318</v>
      </c>
      <c r="C240" s="15">
        <v>556.23908993737336</v>
      </c>
      <c r="D240" s="15">
        <v>545.38918294693258</v>
      </c>
      <c r="E240" s="15">
        <v>941.04739004038424</v>
      </c>
      <c r="F240" s="15">
        <v>1438.661774556301</v>
      </c>
      <c r="G240" s="15">
        <v>668.60428000000013</v>
      </c>
      <c r="H240" s="15">
        <v>551.11396999999999</v>
      </c>
      <c r="I240" s="15">
        <v>453.95365446337303</v>
      </c>
      <c r="J240" s="15">
        <v>971.29758000000015</v>
      </c>
      <c r="K240" s="15">
        <v>1345.1316228989729</v>
      </c>
      <c r="L240" s="15">
        <v>1248.911582066477</v>
      </c>
      <c r="M240" s="15">
        <v>1854.7062897472042</v>
      </c>
      <c r="N240" s="13">
        <f t="shared" si="26"/>
        <v>11647.648353827652</v>
      </c>
    </row>
    <row r="241" spans="1:14" x14ac:dyDescent="0.25">
      <c r="A241" s="22" t="s">
        <v>20</v>
      </c>
      <c r="B241" s="15">
        <v>39.974316999999999</v>
      </c>
      <c r="C241" s="15">
        <v>37.898776999999995</v>
      </c>
      <c r="D241" s="15">
        <v>36.718594100000004</v>
      </c>
      <c r="E241" s="15">
        <v>37.229572750000003</v>
      </c>
      <c r="F241" s="15">
        <v>37.200000000000003</v>
      </c>
      <c r="G241" s="15">
        <v>36.150000000000006</v>
      </c>
      <c r="H241" s="15">
        <v>39.563103374999997</v>
      </c>
      <c r="I241" s="15">
        <v>39.912157319999992</v>
      </c>
      <c r="J241" s="15">
        <v>40.62829524</v>
      </c>
      <c r="K241" s="15">
        <v>39.591766905</v>
      </c>
      <c r="L241" s="15">
        <v>37.187018984999995</v>
      </c>
      <c r="M241" s="15">
        <v>41.693940852000004</v>
      </c>
      <c r="N241" s="13">
        <f t="shared" si="26"/>
        <v>463.747543527</v>
      </c>
    </row>
    <row r="242" spans="1:14" x14ac:dyDescent="0.25">
      <c r="A242" s="22" t="s">
        <v>40</v>
      </c>
      <c r="B242" s="15">
        <v>4.9724572</v>
      </c>
      <c r="C242" s="15">
        <v>3.9699613</v>
      </c>
      <c r="D242" s="15">
        <v>3.8786640000000001</v>
      </c>
      <c r="E242" s="15">
        <v>4.2708079999999997</v>
      </c>
      <c r="F242" s="15">
        <v>4.42</v>
      </c>
      <c r="G242" s="15">
        <v>4.4799999999999995</v>
      </c>
      <c r="H242" s="15">
        <v>4.2684706223234326</v>
      </c>
      <c r="I242" s="15">
        <v>3.9993845462245221</v>
      </c>
      <c r="J242" s="15">
        <v>4.2559539844168004</v>
      </c>
      <c r="K242" s="15">
        <v>4.2183549445599002</v>
      </c>
      <c r="L242" s="15">
        <v>5.84106610867358</v>
      </c>
      <c r="M242" s="15">
        <v>7.2296206988670617</v>
      </c>
      <c r="N242" s="13">
        <f t="shared" si="26"/>
        <v>55.804741405065286</v>
      </c>
    </row>
    <row r="243" spans="1:14" x14ac:dyDescent="0.25">
      <c r="A243" s="22" t="s">
        <v>22</v>
      </c>
      <c r="B243" s="15">
        <v>6.3292850000000014</v>
      </c>
      <c r="C243" s="15">
        <v>5.6964649999999999</v>
      </c>
      <c r="D243" s="15">
        <v>5.8920329999999996</v>
      </c>
      <c r="E243" s="15">
        <v>6.3249050000000002</v>
      </c>
      <c r="F243" s="15">
        <v>6.6990099999999995</v>
      </c>
      <c r="G243" s="15">
        <v>6.58439</v>
      </c>
      <c r="H243" s="15">
        <v>4.4041009200000003</v>
      </c>
      <c r="I243" s="15">
        <v>4.2983891399999994</v>
      </c>
      <c r="J243" s="15">
        <v>5.1965725800000016</v>
      </c>
      <c r="K243" s="15">
        <v>5.3966210999999999</v>
      </c>
      <c r="L243" s="15">
        <v>5.6951506199999997</v>
      </c>
      <c r="M243" s="15">
        <v>6.9377737800000006</v>
      </c>
      <c r="N243" s="13">
        <f t="shared" si="26"/>
        <v>69.454696139999996</v>
      </c>
    </row>
    <row r="244" spans="1:14" x14ac:dyDescent="0.25">
      <c r="A244" s="23" t="s">
        <v>41</v>
      </c>
      <c r="B244" s="15">
        <v>2.7109999999999999E-3</v>
      </c>
      <c r="C244" s="15">
        <v>1.3989999999999999E-3</v>
      </c>
      <c r="D244" s="15">
        <v>1.462E-3</v>
      </c>
      <c r="E244" s="15">
        <v>2.581E-3</v>
      </c>
      <c r="F244" s="15">
        <v>0.01</v>
      </c>
      <c r="G244" s="15">
        <v>9.7210000000000005E-3</v>
      </c>
      <c r="H244" s="15">
        <v>1.0681E-3</v>
      </c>
      <c r="I244" s="15">
        <v>6.9432000000000001E-3</v>
      </c>
      <c r="J244" s="15">
        <v>2.3836999999999999E-3</v>
      </c>
      <c r="K244" s="15">
        <v>1.1319000000000001E-3</v>
      </c>
      <c r="L244" s="15">
        <v>4.2976999999999998E-3</v>
      </c>
      <c r="M244" s="15">
        <v>8.9760000000000003E-4</v>
      </c>
      <c r="N244" s="13">
        <f t="shared" si="26"/>
        <v>4.4596200000000003E-2</v>
      </c>
    </row>
    <row r="245" spans="1:14" x14ac:dyDescent="0.25">
      <c r="A245" s="12" t="s">
        <v>23</v>
      </c>
      <c r="B245" s="13">
        <f t="shared" ref="B245:N245" si="27">SUM(B246:B255)</f>
        <v>510.66468282095008</v>
      </c>
      <c r="C245" s="13">
        <f t="shared" si="27"/>
        <v>451.62125080962488</v>
      </c>
      <c r="D245" s="13">
        <f t="shared" si="27"/>
        <v>444.98288064739995</v>
      </c>
      <c r="E245" s="13">
        <f t="shared" si="27"/>
        <v>476.06962692949992</v>
      </c>
      <c r="F245" s="13">
        <f t="shared" si="27"/>
        <v>490.01434179426792</v>
      </c>
      <c r="G245" s="13">
        <f t="shared" si="27"/>
        <v>482.31463967719998</v>
      </c>
      <c r="H245" s="13">
        <f t="shared" si="27"/>
        <v>516.75831945922243</v>
      </c>
      <c r="I245" s="13">
        <f t="shared" si="27"/>
        <v>566.92690570088337</v>
      </c>
      <c r="J245" s="13">
        <f t="shared" si="27"/>
        <v>560.82163524745408</v>
      </c>
      <c r="K245" s="13">
        <f t="shared" si="27"/>
        <v>564.93862327974364</v>
      </c>
      <c r="L245" s="13">
        <f t="shared" si="27"/>
        <v>594.52362862050813</v>
      </c>
      <c r="M245" s="13">
        <f t="shared" si="27"/>
        <v>567.77106440868988</v>
      </c>
      <c r="N245" s="13">
        <f t="shared" si="27"/>
        <v>6227.407599395443</v>
      </c>
    </row>
    <row r="246" spans="1:14" x14ac:dyDescent="0.25">
      <c r="A246" s="17" t="s">
        <v>42</v>
      </c>
      <c r="B246" s="15">
        <v>335.34095922510011</v>
      </c>
      <c r="C246" s="15">
        <v>300.14140874659989</v>
      </c>
      <c r="D246" s="15">
        <v>305.58144348989993</v>
      </c>
      <c r="E246" s="15">
        <v>324.54051103489991</v>
      </c>
      <c r="F246" s="15">
        <v>329.34381831426793</v>
      </c>
      <c r="G246" s="15">
        <v>323.12423288035001</v>
      </c>
      <c r="H246" s="15">
        <v>326.26618670617864</v>
      </c>
      <c r="I246" s="15">
        <v>365.34766497353183</v>
      </c>
      <c r="J246" s="15">
        <v>376.80561239403789</v>
      </c>
      <c r="K246" s="15">
        <v>382.09408232373329</v>
      </c>
      <c r="L246" s="15">
        <v>396.62167617664102</v>
      </c>
      <c r="M246" s="15">
        <v>371.88439395498204</v>
      </c>
      <c r="N246" s="13">
        <f t="shared" ref="N246:N255" si="28">SUM(B246:M246)</f>
        <v>4137.0919902202222</v>
      </c>
    </row>
    <row r="247" spans="1:14" x14ac:dyDescent="0.25">
      <c r="A247" s="14" t="s">
        <v>25</v>
      </c>
      <c r="B247" s="15">
        <v>0</v>
      </c>
      <c r="C247" s="15">
        <v>0</v>
      </c>
      <c r="D247" s="15">
        <v>0</v>
      </c>
      <c r="E247" s="15">
        <v>0</v>
      </c>
      <c r="F247" s="15">
        <v>0</v>
      </c>
      <c r="G247" s="15">
        <v>0</v>
      </c>
      <c r="H247" s="15">
        <v>0</v>
      </c>
      <c r="I247" s="15">
        <v>0</v>
      </c>
      <c r="J247" s="15">
        <v>0</v>
      </c>
      <c r="K247" s="15">
        <v>0</v>
      </c>
      <c r="L247" s="15">
        <v>0</v>
      </c>
      <c r="M247" s="15">
        <v>0</v>
      </c>
      <c r="N247" s="13">
        <f t="shared" si="28"/>
        <v>0</v>
      </c>
    </row>
    <row r="248" spans="1:14" x14ac:dyDescent="0.25">
      <c r="A248" s="19" t="s">
        <v>26</v>
      </c>
      <c r="B248" s="15">
        <v>134.81105959585</v>
      </c>
      <c r="C248" s="15">
        <v>116.59422739634999</v>
      </c>
      <c r="D248" s="15">
        <v>105.6133411575</v>
      </c>
      <c r="E248" s="15">
        <v>118.87655156125</v>
      </c>
      <c r="F248" s="15">
        <v>124.48124397999999</v>
      </c>
      <c r="G248" s="15">
        <v>122.40756346350001</v>
      </c>
      <c r="H248" s="15">
        <v>155.35871576060003</v>
      </c>
      <c r="I248" s="15">
        <v>165.0890312148</v>
      </c>
      <c r="J248" s="15">
        <v>148.6001</v>
      </c>
      <c r="K248" s="15">
        <v>142.05400000000003</v>
      </c>
      <c r="L248" s="15">
        <v>154.94325454080001</v>
      </c>
      <c r="M248" s="15">
        <v>154.04263248330003</v>
      </c>
      <c r="N248" s="13">
        <f t="shared" si="28"/>
        <v>1642.8717211539499</v>
      </c>
    </row>
    <row r="249" spans="1:14" x14ac:dyDescent="0.25">
      <c r="A249" s="19" t="s">
        <v>27</v>
      </c>
      <c r="B249" s="15">
        <v>0.29090300000000002</v>
      </c>
      <c r="C249" s="15">
        <v>0.24578700000000001</v>
      </c>
      <c r="D249" s="15">
        <v>0.20543</v>
      </c>
      <c r="E249" s="15">
        <v>0.25001800000000002</v>
      </c>
      <c r="F249" s="15">
        <v>0.27022800000000002</v>
      </c>
      <c r="G249" s="15">
        <v>0.281609</v>
      </c>
      <c r="H249" s="15">
        <v>0.7332463658810332</v>
      </c>
      <c r="I249" s="15">
        <v>0.73351765841239469</v>
      </c>
      <c r="J249" s="15">
        <v>0.66717891478836333</v>
      </c>
      <c r="K249" s="15">
        <v>0.67148651083510102</v>
      </c>
      <c r="L249" s="15">
        <v>0.70082139430750912</v>
      </c>
      <c r="M249" s="15">
        <v>0.67480598449118934</v>
      </c>
      <c r="N249" s="13">
        <f t="shared" si="28"/>
        <v>5.7250318287155908</v>
      </c>
    </row>
    <row r="250" spans="1:14" x14ac:dyDescent="0.25">
      <c r="A250" s="17" t="s">
        <v>43</v>
      </c>
      <c r="B250" s="15">
        <v>5.0989110000000002</v>
      </c>
      <c r="C250" s="15">
        <v>1.125737</v>
      </c>
      <c r="D250" s="15">
        <v>0.65578899999999996</v>
      </c>
      <c r="E250" s="15">
        <v>0.85023199999999999</v>
      </c>
      <c r="F250" s="15">
        <v>2.9784380000000001</v>
      </c>
      <c r="G250" s="15">
        <v>4.1697790000000001</v>
      </c>
      <c r="H250" s="15">
        <v>3.804337309176514</v>
      </c>
      <c r="I250" s="15">
        <v>5.1161777606166918</v>
      </c>
      <c r="J250" s="15">
        <v>2.8264198817392909</v>
      </c>
      <c r="K250" s="15">
        <v>6.9408285703471204</v>
      </c>
      <c r="L250" s="15">
        <v>7.9783751092134407</v>
      </c>
      <c r="M250" s="15">
        <v>8.2168915549298394</v>
      </c>
      <c r="N250" s="13">
        <f t="shared" si="28"/>
        <v>49.761916186022894</v>
      </c>
    </row>
    <row r="251" spans="1:14" x14ac:dyDescent="0.25">
      <c r="A251" s="16" t="s">
        <v>29</v>
      </c>
      <c r="B251" s="15">
        <v>11.473511999999999</v>
      </c>
      <c r="C251" s="15">
        <v>10.681545</v>
      </c>
      <c r="D251" s="15">
        <v>10.455111</v>
      </c>
      <c r="E251" s="15">
        <v>10.456346999999999</v>
      </c>
      <c r="F251" s="15">
        <v>10.814631500000001</v>
      </c>
      <c r="G251" s="15">
        <v>10.613011</v>
      </c>
      <c r="H251" s="15">
        <v>10.208503876661744</v>
      </c>
      <c r="I251" s="15">
        <v>9.7553226298005935</v>
      </c>
      <c r="J251" s="15">
        <v>12.02122886410635</v>
      </c>
      <c r="K251" s="15">
        <v>12.486335933253326</v>
      </c>
      <c r="L251" s="15">
        <v>12.78448149039882</v>
      </c>
      <c r="M251" s="15">
        <v>11.985451397248893</v>
      </c>
      <c r="N251" s="13">
        <f t="shared" si="28"/>
        <v>133.73548169146972</v>
      </c>
    </row>
    <row r="252" spans="1:14" x14ac:dyDescent="0.25">
      <c r="A252" s="17" t="s">
        <v>30</v>
      </c>
      <c r="B252" s="15">
        <v>14.439045</v>
      </c>
      <c r="C252" s="15">
        <v>14.609441</v>
      </c>
      <c r="D252" s="15">
        <v>14.04219</v>
      </c>
      <c r="E252" s="15">
        <v>11.983158</v>
      </c>
      <c r="F252" s="15">
        <v>12.013096000000001</v>
      </c>
      <c r="G252" s="15">
        <v>11.636870999999999</v>
      </c>
      <c r="H252" s="15">
        <v>11.006659232994799</v>
      </c>
      <c r="I252" s="15">
        <v>10.731767643759166</v>
      </c>
      <c r="J252" s="15">
        <v>9.9400798667605414</v>
      </c>
      <c r="K252" s="15">
        <v>10.050036502454793</v>
      </c>
      <c r="L252" s="15">
        <v>10.434884727384679</v>
      </c>
      <c r="M252" s="15">
        <v>11.10562020511963</v>
      </c>
      <c r="N252" s="13">
        <f t="shared" si="28"/>
        <v>141.99284917847362</v>
      </c>
    </row>
    <row r="253" spans="1:14" x14ac:dyDescent="0.25">
      <c r="A253" s="17" t="s">
        <v>44</v>
      </c>
      <c r="B253" s="15">
        <v>8.8421059999999994</v>
      </c>
      <c r="C253" s="15">
        <v>8.0920796666749997</v>
      </c>
      <c r="D253" s="15">
        <v>8.4028279999999995</v>
      </c>
      <c r="E253" s="15">
        <v>8.926595333349999</v>
      </c>
      <c r="F253" s="15">
        <v>9.8586880000000008</v>
      </c>
      <c r="G253" s="15">
        <v>9.7935663333500003</v>
      </c>
      <c r="H253" s="15">
        <v>9.2596702077297088</v>
      </c>
      <c r="I253" s="15">
        <v>9.9664238199626354</v>
      </c>
      <c r="J253" s="15">
        <v>9.6310153260215863</v>
      </c>
      <c r="K253" s="15">
        <v>10.289853439120076</v>
      </c>
      <c r="L253" s="15">
        <v>10.697135181762782</v>
      </c>
      <c r="M253" s="15">
        <v>9.48726882861828</v>
      </c>
      <c r="N253" s="13">
        <f t="shared" si="28"/>
        <v>113.24723013659008</v>
      </c>
    </row>
    <row r="254" spans="1:14" x14ac:dyDescent="0.25">
      <c r="A254" s="17" t="s">
        <v>45</v>
      </c>
      <c r="B254" s="15">
        <v>0</v>
      </c>
      <c r="C254" s="15">
        <v>0</v>
      </c>
      <c r="D254" s="15">
        <v>0</v>
      </c>
      <c r="E254" s="15">
        <v>0</v>
      </c>
      <c r="F254" s="15">
        <v>0</v>
      </c>
      <c r="G254" s="15">
        <v>0</v>
      </c>
      <c r="H254" s="15">
        <v>0</v>
      </c>
      <c r="I254" s="15">
        <v>0</v>
      </c>
      <c r="J254" s="15">
        <v>0</v>
      </c>
      <c r="K254" s="15">
        <v>0</v>
      </c>
      <c r="L254" s="15">
        <v>0</v>
      </c>
      <c r="M254" s="15">
        <v>0</v>
      </c>
      <c r="N254" s="13">
        <f t="shared" si="28"/>
        <v>0</v>
      </c>
    </row>
    <row r="255" spans="1:14" x14ac:dyDescent="0.25">
      <c r="A255" s="23" t="s">
        <v>46</v>
      </c>
      <c r="B255" s="15">
        <v>0.36818699999999999</v>
      </c>
      <c r="C255" s="15">
        <v>0.131025</v>
      </c>
      <c r="D255" s="15">
        <v>2.6748000000000001E-2</v>
      </c>
      <c r="E255" s="15">
        <v>0.18621399999999999</v>
      </c>
      <c r="F255" s="15">
        <v>0.25419799999999998</v>
      </c>
      <c r="G255" s="15">
        <v>0.28800700000000001</v>
      </c>
      <c r="H255" s="15">
        <v>0.12100000000000002</v>
      </c>
      <c r="I255" s="15">
        <v>0.187</v>
      </c>
      <c r="J255" s="15">
        <v>0.33</v>
      </c>
      <c r="K255" s="15">
        <v>0.35200000000000004</v>
      </c>
      <c r="L255" s="15">
        <v>0.36300000000000004</v>
      </c>
      <c r="M255" s="15">
        <v>0.374</v>
      </c>
      <c r="N255" s="13">
        <f t="shared" si="28"/>
        <v>2.9813790000000004</v>
      </c>
    </row>
    <row r="256" spans="1:14" x14ac:dyDescent="0.25">
      <c r="A256" s="12" t="s">
        <v>33</v>
      </c>
      <c r="B256" s="13">
        <f t="shared" ref="B256:N256" si="29">SUM(B257:B266)</f>
        <v>509.24845333330006</v>
      </c>
      <c r="C256" s="13">
        <f t="shared" si="29"/>
        <v>431.56464499999998</v>
      </c>
      <c r="D256" s="13">
        <f t="shared" si="29"/>
        <v>430.97033499999998</v>
      </c>
      <c r="E256" s="13">
        <f t="shared" si="29"/>
        <v>457.09434233330006</v>
      </c>
      <c r="F256" s="13">
        <f t="shared" si="29"/>
        <v>468.68939449999999</v>
      </c>
      <c r="G256" s="13">
        <f t="shared" si="29"/>
        <v>524.38602179999998</v>
      </c>
      <c r="H256" s="13">
        <f t="shared" si="29"/>
        <v>567.77695087990776</v>
      </c>
      <c r="I256" s="13">
        <f t="shared" si="29"/>
        <v>579.4736207593669</v>
      </c>
      <c r="J256" s="13">
        <f t="shared" si="29"/>
        <v>566.52456607593081</v>
      </c>
      <c r="K256" s="13">
        <f t="shared" si="29"/>
        <v>574.09705740294487</v>
      </c>
      <c r="L256" s="13">
        <f t="shared" si="29"/>
        <v>597.9041197011145</v>
      </c>
      <c r="M256" s="13">
        <f t="shared" si="29"/>
        <v>574.97557064407533</v>
      </c>
      <c r="N256" s="13">
        <f t="shared" si="29"/>
        <v>6282.7050774299405</v>
      </c>
    </row>
    <row r="257" spans="1:14" x14ac:dyDescent="0.25">
      <c r="A257" s="17" t="s">
        <v>42</v>
      </c>
      <c r="B257" s="15">
        <v>405.64465733330002</v>
      </c>
      <c r="C257" s="15">
        <v>339.886461</v>
      </c>
      <c r="D257" s="15">
        <v>340.35350299999999</v>
      </c>
      <c r="E257" s="15">
        <v>361.52856133329999</v>
      </c>
      <c r="F257" s="15">
        <v>372.64974849999999</v>
      </c>
      <c r="G257" s="15">
        <v>421.76721079999999</v>
      </c>
      <c r="H257" s="15">
        <v>445.1080088389121</v>
      </c>
      <c r="I257" s="15">
        <v>461.579212246228</v>
      </c>
      <c r="J257" s="15">
        <v>453.53111535700003</v>
      </c>
      <c r="K257" s="15">
        <v>458.55116919700004</v>
      </c>
      <c r="L257" s="15">
        <v>473.41562633191603</v>
      </c>
      <c r="M257" s="15">
        <v>451.79641368329209</v>
      </c>
      <c r="N257" s="13">
        <f t="shared" ref="N257:N266" si="30">SUM(B257:M257)</f>
        <v>4985.8116876209488</v>
      </c>
    </row>
    <row r="258" spans="1:14" x14ac:dyDescent="0.25">
      <c r="A258" s="14" t="s">
        <v>25</v>
      </c>
      <c r="B258" s="15">
        <v>2.7233000000000001</v>
      </c>
      <c r="C258" s="15">
        <v>2.0101</v>
      </c>
      <c r="D258" s="15">
        <v>2.5099999999999998</v>
      </c>
      <c r="E258" s="15">
        <v>2.4058000000000002</v>
      </c>
      <c r="F258" s="15">
        <v>2.3151999999999999</v>
      </c>
      <c r="G258" s="15">
        <v>2.4022000000000001</v>
      </c>
      <c r="H258" s="15">
        <v>4.8275555926183982</v>
      </c>
      <c r="I258" s="15">
        <v>3.6614187871287593</v>
      </c>
      <c r="J258" s="15">
        <v>3.0846199371016261</v>
      </c>
      <c r="K258" s="15">
        <v>3.2350892023260958</v>
      </c>
      <c r="L258" s="15">
        <v>3.0037427070434739</v>
      </c>
      <c r="M258" s="15">
        <v>2.9366584929642312</v>
      </c>
      <c r="N258" s="13">
        <f t="shared" si="30"/>
        <v>35.115684719182589</v>
      </c>
    </row>
    <row r="259" spans="1:14" x14ac:dyDescent="0.25">
      <c r="A259" s="19" t="s">
        <v>26</v>
      </c>
      <c r="B259" s="15">
        <v>66.919255000000007</v>
      </c>
      <c r="C259" s="15">
        <v>58.949256000000005</v>
      </c>
      <c r="D259" s="15">
        <v>58.271250000000009</v>
      </c>
      <c r="E259" s="15">
        <v>62.988460000000003</v>
      </c>
      <c r="F259" s="15">
        <v>62.757497000000001</v>
      </c>
      <c r="G259" s="15">
        <v>66.787573000000009</v>
      </c>
      <c r="H259" s="15">
        <v>89.30717693963723</v>
      </c>
      <c r="I259" s="15">
        <v>92.936138801264292</v>
      </c>
      <c r="J259" s="15">
        <v>83.07141271753747</v>
      </c>
      <c r="K259" s="15">
        <v>80.738011810300506</v>
      </c>
      <c r="L259" s="15">
        <v>88.439604079737649</v>
      </c>
      <c r="M259" s="15">
        <v>87.353841314553549</v>
      </c>
      <c r="N259" s="13">
        <f t="shared" si="30"/>
        <v>898.51947666303056</v>
      </c>
    </row>
    <row r="260" spans="1:14" x14ac:dyDescent="0.25">
      <c r="A260" s="19" t="s">
        <v>27</v>
      </c>
      <c r="B260" s="15">
        <v>0</v>
      </c>
      <c r="C260" s="15">
        <v>0</v>
      </c>
      <c r="D260" s="15">
        <v>0</v>
      </c>
      <c r="E260" s="15">
        <v>0</v>
      </c>
      <c r="F260" s="15">
        <v>0</v>
      </c>
      <c r="G260" s="15">
        <v>0</v>
      </c>
      <c r="H260" s="15">
        <v>0</v>
      </c>
      <c r="I260" s="15">
        <v>0</v>
      </c>
      <c r="J260" s="15">
        <v>0</v>
      </c>
      <c r="K260" s="15">
        <v>0</v>
      </c>
      <c r="L260" s="15">
        <v>0</v>
      </c>
      <c r="M260" s="15">
        <v>0</v>
      </c>
      <c r="N260" s="13">
        <f t="shared" si="30"/>
        <v>0</v>
      </c>
    </row>
    <row r="261" spans="1:14" x14ac:dyDescent="0.25">
      <c r="A261" s="17" t="s">
        <v>43</v>
      </c>
      <c r="B261" s="15">
        <v>2.0042900000000001</v>
      </c>
      <c r="C261" s="15">
        <v>0.41721999999999998</v>
      </c>
      <c r="D261" s="15">
        <v>6.4610000000000001E-2</v>
      </c>
      <c r="E261" s="15">
        <v>0.22211</v>
      </c>
      <c r="F261" s="15">
        <v>0.96775</v>
      </c>
      <c r="G261" s="15">
        <v>1.5084200000000001</v>
      </c>
      <c r="H261" s="15">
        <v>0.80538950127411713</v>
      </c>
      <c r="I261" s="15">
        <v>1.5874343793228978</v>
      </c>
      <c r="J261" s="15">
        <v>0.95712955223880591</v>
      </c>
      <c r="K261" s="15">
        <v>1.6224513141609027</v>
      </c>
      <c r="L261" s="15">
        <v>3.4199873025118306</v>
      </c>
      <c r="M261" s="15">
        <v>4.3537722315253005</v>
      </c>
      <c r="N261" s="13">
        <f t="shared" si="30"/>
        <v>17.930564281033856</v>
      </c>
    </row>
    <row r="262" spans="1:14" x14ac:dyDescent="0.25">
      <c r="A262" s="16" t="s">
        <v>29</v>
      </c>
      <c r="B262" s="15">
        <v>19.86252</v>
      </c>
      <c r="C262" s="15">
        <v>18.378509999999999</v>
      </c>
      <c r="D262" s="15">
        <v>17.739450000000001</v>
      </c>
      <c r="E262" s="15">
        <v>18.48545</v>
      </c>
      <c r="F262" s="15">
        <v>18.049610000000001</v>
      </c>
      <c r="G262" s="15">
        <v>19.546970000000002</v>
      </c>
      <c r="H262" s="15">
        <v>18.780749384783398</v>
      </c>
      <c r="I262" s="15">
        <v>11.497226938478336</v>
      </c>
      <c r="J262" s="15">
        <v>17.776930586093918</v>
      </c>
      <c r="K262" s="15">
        <v>21.69882728795049</v>
      </c>
      <c r="L262" s="15">
        <v>21.372002562795778</v>
      </c>
      <c r="M262" s="15">
        <v>19.352692653804148</v>
      </c>
      <c r="N262" s="13">
        <f t="shared" si="30"/>
        <v>222.5409394139061</v>
      </c>
    </row>
    <row r="263" spans="1:14" x14ac:dyDescent="0.25">
      <c r="A263" s="17" t="s">
        <v>30</v>
      </c>
      <c r="B263" s="15">
        <v>9.8783519999999996</v>
      </c>
      <c r="C263" s="15">
        <v>9.8488469999999992</v>
      </c>
      <c r="D263" s="15">
        <v>9.1242029999999996</v>
      </c>
      <c r="E263" s="15">
        <v>8.1255129999999998</v>
      </c>
      <c r="F263" s="15">
        <v>8.1838999999999995</v>
      </c>
      <c r="G263" s="15">
        <v>8.0749230000000001</v>
      </c>
      <c r="H263" s="15">
        <v>7.1222706226825769</v>
      </c>
      <c r="I263" s="15">
        <v>7.1003896069446899</v>
      </c>
      <c r="J263" s="15">
        <v>6.8487579259589761</v>
      </c>
      <c r="K263" s="15">
        <v>7.078508591206802</v>
      </c>
      <c r="L263" s="15">
        <v>7.2535567171099062</v>
      </c>
      <c r="M263" s="15">
        <v>8.0193922679359897</v>
      </c>
      <c r="N263" s="13">
        <f t="shared" si="30"/>
        <v>96.658613731838926</v>
      </c>
    </row>
    <row r="264" spans="1:14" x14ac:dyDescent="0.25">
      <c r="A264" s="17" t="s">
        <v>44</v>
      </c>
      <c r="B264" s="15">
        <v>2.2160790000000001</v>
      </c>
      <c r="C264" s="15">
        <v>2.0742509999999998</v>
      </c>
      <c r="D264" s="15">
        <v>2.9073190000000002</v>
      </c>
      <c r="E264" s="15">
        <v>3.3384480000000001</v>
      </c>
      <c r="F264" s="15">
        <v>3.7656890000000001</v>
      </c>
      <c r="G264" s="15">
        <v>4.2987250000000001</v>
      </c>
      <c r="H264" s="15">
        <v>1.8258000000000001</v>
      </c>
      <c r="I264" s="15">
        <v>1.1118000000000001</v>
      </c>
      <c r="J264" s="15">
        <v>1.2545999999999999</v>
      </c>
      <c r="K264" s="15">
        <v>1.1729999999999998</v>
      </c>
      <c r="L264" s="15">
        <v>0.99960000000000004</v>
      </c>
      <c r="M264" s="15">
        <v>1.1627999999999998</v>
      </c>
      <c r="N264" s="13">
        <f t="shared" si="30"/>
        <v>26.128111000000001</v>
      </c>
    </row>
    <row r="265" spans="1:14" x14ac:dyDescent="0.25">
      <c r="A265" s="17" t="s">
        <v>45</v>
      </c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3">
        <f t="shared" si="30"/>
        <v>0</v>
      </c>
    </row>
    <row r="266" spans="1:14" x14ac:dyDescent="0.25">
      <c r="A266" s="23" t="s">
        <v>46</v>
      </c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3">
        <f t="shared" si="30"/>
        <v>0</v>
      </c>
    </row>
    <row r="267" spans="1:14" x14ac:dyDescent="0.25">
      <c r="A267" s="12" t="s">
        <v>34</v>
      </c>
      <c r="B267" s="13">
        <f t="shared" ref="B267:M267" si="31">SUM(B268:B284)</f>
        <v>4663.5445921084802</v>
      </c>
      <c r="C267" s="13">
        <f t="shared" si="31"/>
        <v>3789.3197165020033</v>
      </c>
      <c r="D267" s="13">
        <f t="shared" si="31"/>
        <v>3370.8539276885267</v>
      </c>
      <c r="E267" s="13">
        <f t="shared" si="31"/>
        <v>3367.1843184947174</v>
      </c>
      <c r="F267" s="13">
        <f t="shared" si="31"/>
        <v>3688.1713692328508</v>
      </c>
      <c r="G267" s="13">
        <f t="shared" si="31"/>
        <v>3672.4225488699999</v>
      </c>
      <c r="H267" s="13">
        <f t="shared" si="31"/>
        <v>3579.2431781256491</v>
      </c>
      <c r="I267" s="13">
        <f t="shared" si="31"/>
        <v>2778.2320867773633</v>
      </c>
      <c r="J267" s="13">
        <f t="shared" si="31"/>
        <v>3229.8235103642091</v>
      </c>
      <c r="K267" s="13">
        <f t="shared" si="31"/>
        <v>3524.715628292568</v>
      </c>
      <c r="L267" s="13">
        <f t="shared" si="31"/>
        <v>3706.7709190476476</v>
      </c>
      <c r="M267" s="13">
        <f t="shared" si="31"/>
        <v>4850.3663263657172</v>
      </c>
      <c r="N267" s="13">
        <f>SUM(N268:N284)</f>
        <v>44220.64812186973</v>
      </c>
    </row>
    <row r="268" spans="1:14" x14ac:dyDescent="0.25">
      <c r="A268" s="17" t="s">
        <v>42</v>
      </c>
      <c r="B268" s="15">
        <v>246.98326000000003</v>
      </c>
      <c r="C268" s="15">
        <v>219.22725800000001</v>
      </c>
      <c r="D268" s="15">
        <v>214.45850899999999</v>
      </c>
      <c r="E268" s="15">
        <v>234.35840899999999</v>
      </c>
      <c r="F268" s="15">
        <v>235.40806599999999</v>
      </c>
      <c r="G268" s="15">
        <v>266.26738899999998</v>
      </c>
      <c r="H268" s="15">
        <v>230.19159806323103</v>
      </c>
      <c r="I268" s="15">
        <v>253.03629309504078</v>
      </c>
      <c r="J268" s="15">
        <v>253.5342022084599</v>
      </c>
      <c r="K268" s="15">
        <v>245.33867232311707</v>
      </c>
      <c r="L268" s="15">
        <v>254.7145746096154</v>
      </c>
      <c r="M268" s="15">
        <v>237.71774957102161</v>
      </c>
      <c r="N268" s="13">
        <f t="shared" ref="N268:N279" si="32">SUM(B268:M268)</f>
        <v>2891.2359808704855</v>
      </c>
    </row>
    <row r="269" spans="1:14" x14ac:dyDescent="0.25">
      <c r="A269" s="14" t="s">
        <v>25</v>
      </c>
      <c r="B269" s="15">
        <v>12.909000000000001</v>
      </c>
      <c r="C269" s="15">
        <v>8.1929999999999996</v>
      </c>
      <c r="D269" s="15">
        <v>14.817</v>
      </c>
      <c r="E269" s="15">
        <v>15.5985</v>
      </c>
      <c r="F269" s="15">
        <v>12.163500000000001</v>
      </c>
      <c r="G269" s="15">
        <v>14.256</v>
      </c>
      <c r="H269" s="15">
        <v>15.160613348349987</v>
      </c>
      <c r="I269" s="15">
        <v>12.643466577641457</v>
      </c>
      <c r="J269" s="15">
        <v>7.6322661258639304</v>
      </c>
      <c r="K269" s="15">
        <v>11.534998274944124</v>
      </c>
      <c r="L269" s="15">
        <v>17.278249668294684</v>
      </c>
      <c r="M269" s="15">
        <v>18.497564801261749</v>
      </c>
      <c r="N269" s="13">
        <f t="shared" si="32"/>
        <v>160.68415879635594</v>
      </c>
    </row>
    <row r="270" spans="1:14" x14ac:dyDescent="0.25">
      <c r="A270" s="17" t="s">
        <v>26</v>
      </c>
      <c r="B270" s="15">
        <v>3.9591730000000003</v>
      </c>
      <c r="C270" s="15">
        <v>3.3349010000000003</v>
      </c>
      <c r="D270" s="15">
        <v>3.6026760000000002</v>
      </c>
      <c r="E270" s="15">
        <v>3.9381380000000004</v>
      </c>
      <c r="F270" s="15">
        <v>3.643856</v>
      </c>
      <c r="G270" s="15">
        <v>3.6987549999999993</v>
      </c>
      <c r="H270" s="15">
        <v>3.9362615190481076</v>
      </c>
      <c r="I270" s="15">
        <v>4.3618787520924158</v>
      </c>
      <c r="J270" s="15">
        <v>3.5546795426317175</v>
      </c>
      <c r="K270" s="15">
        <v>3.4097803848675063</v>
      </c>
      <c r="L270" s="15">
        <v>3.8893164301068097</v>
      </c>
      <c r="M270" s="15">
        <v>3.8304789830151815</v>
      </c>
      <c r="N270" s="13">
        <f t="shared" si="32"/>
        <v>45.159894611761736</v>
      </c>
    </row>
    <row r="271" spans="1:14" x14ac:dyDescent="0.25">
      <c r="A271" s="19" t="s">
        <v>27</v>
      </c>
      <c r="B271" s="15">
        <v>4.7830000000000004</v>
      </c>
      <c r="C271" s="15">
        <v>4.1980000000000004</v>
      </c>
      <c r="D271" s="15">
        <v>4.0960000000000001</v>
      </c>
      <c r="E271" s="15">
        <v>4.2649999999999997</v>
      </c>
      <c r="F271" s="15">
        <v>3.8959999999999999</v>
      </c>
      <c r="G271" s="15">
        <v>4.0369999999999999</v>
      </c>
      <c r="H271" s="15">
        <v>8.6268967597210295</v>
      </c>
      <c r="I271" s="15">
        <v>8.5717615750994778</v>
      </c>
      <c r="J271" s="15">
        <v>7.8491387298468069</v>
      </c>
      <c r="K271" s="15">
        <v>7.5652511834975416</v>
      </c>
      <c r="L271" s="15">
        <v>8.2444697344736753</v>
      </c>
      <c r="M271" s="15">
        <v>7.5722897177045496</v>
      </c>
      <c r="N271" s="13">
        <f t="shared" si="32"/>
        <v>73.704807700343096</v>
      </c>
    </row>
    <row r="272" spans="1:14" x14ac:dyDescent="0.25">
      <c r="A272" s="17" t="s">
        <v>43</v>
      </c>
      <c r="B272" s="15">
        <v>265.57071494000002</v>
      </c>
      <c r="C272" s="15">
        <v>46.377282720000004</v>
      </c>
      <c r="D272" s="15">
        <v>44.592549519999992</v>
      </c>
      <c r="E272" s="15">
        <v>132.90736652999999</v>
      </c>
      <c r="F272" s="15">
        <v>115.38506575</v>
      </c>
      <c r="G272" s="15">
        <v>227.75544887000001</v>
      </c>
      <c r="H272" s="15">
        <v>64.8</v>
      </c>
      <c r="I272" s="15">
        <v>56.951999999999991</v>
      </c>
      <c r="J272" s="15">
        <v>114.08400000000002</v>
      </c>
      <c r="K272" s="15">
        <v>195.65999999999997</v>
      </c>
      <c r="L272" s="15">
        <v>253.99200000000002</v>
      </c>
      <c r="M272" s="15">
        <v>244.60799999999995</v>
      </c>
      <c r="N272" s="13">
        <f t="shared" si="32"/>
        <v>1762.6844283299997</v>
      </c>
    </row>
    <row r="273" spans="1:14" x14ac:dyDescent="0.25">
      <c r="A273" s="19" t="s">
        <v>29</v>
      </c>
      <c r="B273" s="15">
        <v>21.047999999999998</v>
      </c>
      <c r="C273" s="15">
        <v>20.058</v>
      </c>
      <c r="D273" s="15">
        <v>14.568</v>
      </c>
      <c r="E273" s="15">
        <v>19.295999999999999</v>
      </c>
      <c r="F273" s="15">
        <v>20.225999999999999</v>
      </c>
      <c r="G273" s="15">
        <v>19.962</v>
      </c>
      <c r="H273" s="15">
        <v>22.02</v>
      </c>
      <c r="I273" s="15">
        <v>0.88800000000000001</v>
      </c>
      <c r="J273" s="15">
        <v>17.712</v>
      </c>
      <c r="K273" s="15">
        <v>21.947999999999997</v>
      </c>
      <c r="L273" s="15">
        <v>24.648</v>
      </c>
      <c r="M273" s="15">
        <v>21</v>
      </c>
      <c r="N273" s="13">
        <f t="shared" si="32"/>
        <v>223.374</v>
      </c>
    </row>
    <row r="274" spans="1:14" x14ac:dyDescent="0.25">
      <c r="A274" s="17" t="s">
        <v>35</v>
      </c>
      <c r="B274" s="15">
        <v>23.554072000000001</v>
      </c>
      <c r="C274" s="15">
        <v>21.396363000000001</v>
      </c>
      <c r="D274" s="15">
        <v>21.488154000000002</v>
      </c>
      <c r="E274" s="15">
        <v>21.570796000000001</v>
      </c>
      <c r="F274" s="15">
        <v>24.503117</v>
      </c>
      <c r="G274" s="15">
        <v>25.06973</v>
      </c>
      <c r="H274" s="15">
        <v>17.715632111073205</v>
      </c>
      <c r="I274" s="15">
        <v>19.410517160451707</v>
      </c>
      <c r="J274" s="15">
        <v>20.80824703883528</v>
      </c>
      <c r="K274" s="15">
        <v>24.187011390518396</v>
      </c>
      <c r="L274" s="15">
        <v>27.730861948309816</v>
      </c>
      <c r="M274" s="15">
        <v>24.92439644446879</v>
      </c>
      <c r="N274" s="13">
        <f t="shared" si="32"/>
        <v>272.35889809365722</v>
      </c>
    </row>
    <row r="275" spans="1:14" x14ac:dyDescent="0.25">
      <c r="A275" s="17" t="s">
        <v>47</v>
      </c>
      <c r="B275" s="15">
        <v>6.2858890000000001</v>
      </c>
      <c r="C275" s="15">
        <v>3.9587949999999998</v>
      </c>
      <c r="D275" s="15">
        <v>3.1588500000000002</v>
      </c>
      <c r="E275" s="15">
        <v>5.2716320000000003</v>
      </c>
      <c r="F275" s="15">
        <v>5.6739879999999996</v>
      </c>
      <c r="G275" s="15">
        <v>5.8718380000000003</v>
      </c>
      <c r="H275" s="15">
        <v>12.229252843819696</v>
      </c>
      <c r="I275" s="15">
        <v>12.471379279445198</v>
      </c>
      <c r="J275" s="15">
        <v>12.361321808706332</v>
      </c>
      <c r="K275" s="15">
        <v>12.405344797001879</v>
      </c>
      <c r="L275" s="15">
        <v>12.482385026519083</v>
      </c>
      <c r="M275" s="15">
        <v>12.053160890637514</v>
      </c>
      <c r="N275" s="13">
        <f t="shared" si="32"/>
        <v>104.2238366461297</v>
      </c>
    </row>
    <row r="276" spans="1:14" x14ac:dyDescent="0.25">
      <c r="A276" s="17" t="s">
        <v>30</v>
      </c>
      <c r="B276" s="15">
        <v>0</v>
      </c>
      <c r="C276" s="15">
        <v>0</v>
      </c>
      <c r="D276" s="15">
        <v>0</v>
      </c>
      <c r="E276" s="15">
        <v>0</v>
      </c>
      <c r="F276" s="15">
        <v>0</v>
      </c>
      <c r="G276" s="15">
        <v>0</v>
      </c>
      <c r="H276" s="15">
        <v>0</v>
      </c>
      <c r="I276" s="15">
        <v>0</v>
      </c>
      <c r="J276" s="15">
        <v>0</v>
      </c>
      <c r="K276" s="15">
        <v>0</v>
      </c>
      <c r="L276" s="15">
        <v>0</v>
      </c>
      <c r="M276" s="15">
        <v>0</v>
      </c>
      <c r="N276" s="13">
        <f t="shared" si="32"/>
        <v>0</v>
      </c>
    </row>
    <row r="277" spans="1:14" x14ac:dyDescent="0.25">
      <c r="A277" s="17" t="s">
        <v>44</v>
      </c>
      <c r="B277" s="15">
        <v>0</v>
      </c>
      <c r="C277" s="15">
        <v>0</v>
      </c>
      <c r="D277" s="15">
        <v>0</v>
      </c>
      <c r="E277" s="15">
        <v>0</v>
      </c>
      <c r="F277" s="15">
        <v>0</v>
      </c>
      <c r="G277" s="15">
        <v>0</v>
      </c>
      <c r="H277" s="15">
        <v>0</v>
      </c>
      <c r="I277" s="15">
        <v>0</v>
      </c>
      <c r="J277" s="15">
        <v>0</v>
      </c>
      <c r="K277" s="15">
        <v>0</v>
      </c>
      <c r="L277" s="15">
        <v>0</v>
      </c>
      <c r="M277" s="15">
        <v>0</v>
      </c>
      <c r="N277" s="13">
        <f t="shared" si="32"/>
        <v>0</v>
      </c>
    </row>
    <row r="278" spans="1:14" x14ac:dyDescent="0.25">
      <c r="A278" s="17" t="s">
        <v>45</v>
      </c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3">
        <f t="shared" si="32"/>
        <v>0</v>
      </c>
    </row>
    <row r="279" spans="1:14" x14ac:dyDescent="0.25">
      <c r="A279" s="23" t="s">
        <v>46</v>
      </c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3">
        <f t="shared" si="32"/>
        <v>0</v>
      </c>
    </row>
    <row r="280" spans="1:14" x14ac:dyDescent="0.25">
      <c r="A280" s="254" t="s">
        <v>52</v>
      </c>
      <c r="B280" s="254"/>
      <c r="C280" s="254"/>
      <c r="D280" s="254"/>
      <c r="E280" s="254"/>
      <c r="F280" s="254"/>
      <c r="G280" s="254"/>
      <c r="H280" s="254"/>
      <c r="I280" s="254"/>
      <c r="J280" s="254"/>
      <c r="K280" s="254"/>
      <c r="L280" s="254"/>
      <c r="M280" s="254"/>
      <c r="N280" s="254"/>
    </row>
    <row r="281" spans="1:14" ht="22.5" x14ac:dyDescent="0.25">
      <c r="A281" s="10" t="s">
        <v>0</v>
      </c>
      <c r="B281" s="11" t="s">
        <v>1</v>
      </c>
      <c r="C281" s="11" t="s">
        <v>2</v>
      </c>
      <c r="D281" s="11" t="s">
        <v>3</v>
      </c>
      <c r="E281" s="11" t="s">
        <v>4</v>
      </c>
      <c r="F281" s="11" t="s">
        <v>5</v>
      </c>
      <c r="G281" s="11" t="s">
        <v>6</v>
      </c>
      <c r="H281" s="11" t="s">
        <v>7</v>
      </c>
      <c r="I281" s="11" t="s">
        <v>8</v>
      </c>
      <c r="J281" s="11" t="s">
        <v>9</v>
      </c>
      <c r="K281" s="11" t="s">
        <v>10</v>
      </c>
      <c r="L281" s="11" t="s">
        <v>11</v>
      </c>
      <c r="M281" s="11" t="s">
        <v>12</v>
      </c>
      <c r="N281" s="11" t="s">
        <v>13</v>
      </c>
    </row>
    <row r="282" spans="1:14" x14ac:dyDescent="0.25">
      <c r="A282" s="12" t="s">
        <v>14</v>
      </c>
      <c r="B282" s="13">
        <f t="shared" ref="B282:N282" si="33">SUM(B283:B291)</f>
        <v>2736.570145578482</v>
      </c>
      <c r="C282" s="13">
        <f t="shared" si="33"/>
        <v>2096.2268954720034</v>
      </c>
      <c r="D282" s="13">
        <f t="shared" si="33"/>
        <v>1861.4945296585265</v>
      </c>
      <c r="E282" s="13">
        <f t="shared" si="33"/>
        <v>1915.6351051947167</v>
      </c>
      <c r="F282" s="13">
        <f t="shared" si="33"/>
        <v>2179.6380638328505</v>
      </c>
      <c r="G282" s="13">
        <f t="shared" si="33"/>
        <v>2090.6943879999999</v>
      </c>
      <c r="H282" s="13">
        <f t="shared" si="33"/>
        <v>2139.3951782069012</v>
      </c>
      <c r="I282" s="13">
        <f t="shared" si="33"/>
        <v>1457.8847047159004</v>
      </c>
      <c r="J282" s="13">
        <f t="shared" si="33"/>
        <v>1884.0474915580041</v>
      </c>
      <c r="K282" s="13">
        <f t="shared" si="33"/>
        <v>2117.346130830716</v>
      </c>
      <c r="L282" s="13">
        <f t="shared" si="33"/>
        <v>2182.1190342323571</v>
      </c>
      <c r="M282" s="13">
        <f t="shared" si="33"/>
        <v>2997.8956634933875</v>
      </c>
      <c r="N282" s="13">
        <f t="shared" si="33"/>
        <v>25658.947330773848</v>
      </c>
    </row>
    <row r="283" spans="1:14" x14ac:dyDescent="0.25">
      <c r="A283" s="22" t="s">
        <v>15</v>
      </c>
      <c r="B283" s="15">
        <v>1054.4991770899983</v>
      </c>
      <c r="C283" s="15">
        <v>1071.6856065599998</v>
      </c>
      <c r="D283" s="15">
        <v>919.8793185100003</v>
      </c>
      <c r="E283" s="15">
        <v>782.42434202000095</v>
      </c>
      <c r="F283" s="15">
        <v>835.54574140000022</v>
      </c>
      <c r="G283" s="15">
        <v>767.18</v>
      </c>
      <c r="H283" s="15">
        <v>814.55822032587957</v>
      </c>
      <c r="I283" s="15">
        <v>716.62978485982012</v>
      </c>
      <c r="J283" s="15">
        <v>678.82418511388198</v>
      </c>
      <c r="K283" s="15">
        <v>670.50102024053842</v>
      </c>
      <c r="L283" s="15">
        <v>689.04050919563588</v>
      </c>
      <c r="M283" s="15">
        <v>977.08873284474396</v>
      </c>
      <c r="N283" s="13">
        <f t="shared" ref="N283:N291" si="34">SUM(B283:M283)</f>
        <v>9977.8566381605015</v>
      </c>
    </row>
    <row r="284" spans="1:14" x14ac:dyDescent="0.25">
      <c r="A284" s="22" t="s">
        <v>16</v>
      </c>
      <c r="B284" s="15">
        <v>287.38216050000028</v>
      </c>
      <c r="C284" s="15">
        <v>294.66361475000002</v>
      </c>
      <c r="D284" s="15">
        <v>268.69834099999997</v>
      </c>
      <c r="E284" s="15">
        <v>231.91902974999988</v>
      </c>
      <c r="F284" s="15">
        <v>252.08797125000018</v>
      </c>
      <c r="G284" s="15">
        <v>247.63000000000002</v>
      </c>
      <c r="H284" s="15">
        <v>250.60952494762523</v>
      </c>
      <c r="I284" s="15">
        <v>235.38230076187176</v>
      </c>
      <c r="J284" s="15">
        <v>229.41597823797926</v>
      </c>
      <c r="K284" s="15">
        <v>214.81941886736692</v>
      </c>
      <c r="L284" s="15">
        <v>232.63151820233531</v>
      </c>
      <c r="M284" s="15">
        <v>305.17828961947635</v>
      </c>
      <c r="N284" s="13">
        <f t="shared" si="34"/>
        <v>3050.4181478866558</v>
      </c>
    </row>
    <row r="285" spans="1:14" x14ac:dyDescent="0.25">
      <c r="A285" s="22" t="s">
        <v>17</v>
      </c>
      <c r="B285" s="15">
        <v>80.540945999999977</v>
      </c>
      <c r="C285" s="15">
        <v>80.615590999999952</v>
      </c>
      <c r="D285" s="15">
        <v>77.609859999999941</v>
      </c>
      <c r="E285" s="15">
        <v>71.092956000000086</v>
      </c>
      <c r="F285" s="15">
        <v>73.438475499999967</v>
      </c>
      <c r="G285" s="15">
        <v>58.874388000000003</v>
      </c>
      <c r="H285" s="15">
        <v>74.850916350000034</v>
      </c>
      <c r="I285" s="15">
        <v>79.712952900000005</v>
      </c>
      <c r="J285" s="15">
        <v>90.191915100000017</v>
      </c>
      <c r="K285" s="15">
        <v>83.042424150000016</v>
      </c>
      <c r="L285" s="15">
        <v>79.808514449999976</v>
      </c>
      <c r="M285" s="15">
        <v>83.6141796</v>
      </c>
      <c r="N285" s="13">
        <f t="shared" si="34"/>
        <v>933.39311905</v>
      </c>
    </row>
    <row r="286" spans="1:14" x14ac:dyDescent="0.25">
      <c r="A286" s="22" t="s">
        <v>18</v>
      </c>
      <c r="B286" s="15">
        <v>0.87932900000000025</v>
      </c>
      <c r="C286" s="15">
        <v>0.87920599999999993</v>
      </c>
      <c r="D286" s="15">
        <v>0.81346799999999964</v>
      </c>
      <c r="E286" s="15">
        <v>0.74062299999999981</v>
      </c>
      <c r="F286" s="15">
        <v>0.75674300000000005</v>
      </c>
      <c r="G286" s="15">
        <v>0.78</v>
      </c>
      <c r="H286" s="15">
        <v>0.82783217223720418</v>
      </c>
      <c r="I286" s="15">
        <v>0.79698215068893952</v>
      </c>
      <c r="J286" s="15">
        <v>0.80784066468238236</v>
      </c>
      <c r="K286" s="15">
        <v>0.68537206347746571</v>
      </c>
      <c r="L286" s="15">
        <v>0.66320039469046488</v>
      </c>
      <c r="M286" s="15">
        <v>0.86553352491278268</v>
      </c>
      <c r="N286" s="13">
        <f t="shared" si="34"/>
        <v>9.496129970689239</v>
      </c>
    </row>
    <row r="287" spans="1:14" x14ac:dyDescent="0.25">
      <c r="A287" s="22" t="s">
        <v>39</v>
      </c>
      <c r="B287" s="15">
        <v>1254.2021105884833</v>
      </c>
      <c r="C287" s="15">
        <v>593.19360616200379</v>
      </c>
      <c r="D287" s="15">
        <v>543.47413314852622</v>
      </c>
      <c r="E287" s="15">
        <v>781.86526867471582</v>
      </c>
      <c r="F287" s="15">
        <v>966.33291393285037</v>
      </c>
      <c r="G287" s="15">
        <v>966.32999999999993</v>
      </c>
      <c r="H287" s="15">
        <v>942.77225315533519</v>
      </c>
      <c r="I287" s="15">
        <v>370.63698971557397</v>
      </c>
      <c r="J287" s="15">
        <v>828.06434778481696</v>
      </c>
      <c r="K287" s="15">
        <v>1094.8161216949363</v>
      </c>
      <c r="L287" s="15">
        <v>1124.2244334531897</v>
      </c>
      <c r="M287" s="15">
        <v>1566.3010896330618</v>
      </c>
      <c r="N287" s="13">
        <f t="shared" si="34"/>
        <v>11032.213267943493</v>
      </c>
    </row>
    <row r="288" spans="1:14" x14ac:dyDescent="0.25">
      <c r="A288" s="22" t="s">
        <v>20</v>
      </c>
      <c r="B288" s="15">
        <v>40.484487000000009</v>
      </c>
      <c r="C288" s="15">
        <v>39.110261000000008</v>
      </c>
      <c r="D288" s="15">
        <v>36.01161399999998</v>
      </c>
      <c r="E288" s="15">
        <v>33.568339000000023</v>
      </c>
      <c r="F288" s="15">
        <v>36.344990749999972</v>
      </c>
      <c r="G288" s="15">
        <v>35.820000000000007</v>
      </c>
      <c r="H288" s="15">
        <v>41.479272449999996</v>
      </c>
      <c r="I288" s="15">
        <v>39.703245750000022</v>
      </c>
      <c r="J288" s="15">
        <v>41.726052375000023</v>
      </c>
      <c r="K288" s="15">
        <v>40.8607009125</v>
      </c>
      <c r="L288" s="15">
        <v>40.313388150000023</v>
      </c>
      <c r="M288" s="15">
        <v>44.768683050000007</v>
      </c>
      <c r="N288" s="13">
        <f t="shared" si="34"/>
        <v>470.19103443750009</v>
      </c>
    </row>
    <row r="289" spans="1:14" x14ac:dyDescent="0.25">
      <c r="A289" s="22" t="s">
        <v>40</v>
      </c>
      <c r="B289" s="15">
        <v>9.3746409999999987</v>
      </c>
      <c r="C289" s="15">
        <v>7.1876219999999993</v>
      </c>
      <c r="D289" s="15">
        <v>6.7651589999999979</v>
      </c>
      <c r="E289" s="15">
        <v>6.723742749999996</v>
      </c>
      <c r="F289" s="15">
        <v>7.5706159999999967</v>
      </c>
      <c r="G289" s="15">
        <v>6.36</v>
      </c>
      <c r="H289" s="15">
        <v>6.6044815558243988</v>
      </c>
      <c r="I289" s="15">
        <v>7.9294756279454814</v>
      </c>
      <c r="J289" s="15">
        <v>7.5198622316432902</v>
      </c>
      <c r="K289" s="15">
        <v>5.2050226018968129</v>
      </c>
      <c r="L289" s="15">
        <v>7.5863782365065084</v>
      </c>
      <c r="M289" s="15">
        <v>10.547652971192665</v>
      </c>
      <c r="N289" s="13">
        <f t="shared" si="34"/>
        <v>89.374653975009139</v>
      </c>
    </row>
    <row r="290" spans="1:14" x14ac:dyDescent="0.25">
      <c r="A290" s="22" t="s">
        <v>22</v>
      </c>
      <c r="B290" s="15">
        <v>9.1814283999999944</v>
      </c>
      <c r="C290" s="15">
        <v>8.8635990000000024</v>
      </c>
      <c r="D290" s="15">
        <v>8.211909999999996</v>
      </c>
      <c r="E290" s="15">
        <v>7.2701170000000017</v>
      </c>
      <c r="F290" s="15">
        <v>7.5271169999999978</v>
      </c>
      <c r="G290" s="15">
        <v>7.68</v>
      </c>
      <c r="H290" s="15">
        <v>7.6794343500000029</v>
      </c>
      <c r="I290" s="15">
        <v>7.0789435500000026</v>
      </c>
      <c r="J290" s="15">
        <v>7.4771140499999991</v>
      </c>
      <c r="K290" s="15">
        <v>7.3972689000000003</v>
      </c>
      <c r="L290" s="15">
        <v>7.8280240500000007</v>
      </c>
      <c r="M290" s="15">
        <v>9.5071042500000029</v>
      </c>
      <c r="N290" s="13">
        <f t="shared" si="34"/>
        <v>95.702060549999985</v>
      </c>
    </row>
    <row r="291" spans="1:14" x14ac:dyDescent="0.25">
      <c r="A291" s="26" t="s">
        <v>41</v>
      </c>
      <c r="B291" s="15">
        <v>2.5866000000000007E-2</v>
      </c>
      <c r="C291" s="15">
        <v>2.7788999999999994E-2</v>
      </c>
      <c r="D291" s="15">
        <v>3.0726E-2</v>
      </c>
      <c r="E291" s="15">
        <v>3.0686999999999996E-2</v>
      </c>
      <c r="F291" s="15">
        <v>3.3495000000000004E-2</v>
      </c>
      <c r="G291" s="15">
        <v>0.04</v>
      </c>
      <c r="H291" s="15">
        <v>1.3242900000000002E-2</v>
      </c>
      <c r="I291" s="15">
        <v>1.4029400000000003E-2</v>
      </c>
      <c r="J291" s="15">
        <v>2.0196000000000002E-2</v>
      </c>
      <c r="K291" s="15">
        <v>1.87814E-2</v>
      </c>
      <c r="L291" s="15">
        <v>2.3068100000000001E-2</v>
      </c>
      <c r="M291" s="15">
        <v>2.4398000000000003E-2</v>
      </c>
      <c r="N291" s="13">
        <f t="shared" si="34"/>
        <v>0.30227879999999996</v>
      </c>
    </row>
    <row r="292" spans="1:14" x14ac:dyDescent="0.25">
      <c r="A292" s="12" t="s">
        <v>23</v>
      </c>
      <c r="B292" s="13">
        <v>575.6551449399999</v>
      </c>
      <c r="C292" s="13">
        <v>545.4154595199999</v>
      </c>
      <c r="D292" s="13">
        <v>572.0899999400001</v>
      </c>
      <c r="E292" s="13">
        <v>493.54582187000005</v>
      </c>
      <c r="F292" s="13">
        <v>513.75610145000019</v>
      </c>
      <c r="G292" s="13">
        <v>533.68645577000018</v>
      </c>
      <c r="H292" s="13">
        <v>550.07068208739258</v>
      </c>
      <c r="I292" s="13">
        <v>565.21008896018509</v>
      </c>
      <c r="J292" s="13">
        <v>562.77351964742559</v>
      </c>
      <c r="K292" s="13">
        <v>559.43344081125099</v>
      </c>
      <c r="L292" s="13">
        <v>551.12697626867691</v>
      </c>
      <c r="M292" s="13">
        <v>547.6393793580396</v>
      </c>
      <c r="N292" s="13">
        <f>SUM(N293:N302)</f>
        <v>6570.4030706229705</v>
      </c>
    </row>
    <row r="293" spans="1:14" x14ac:dyDescent="0.25">
      <c r="A293" s="17" t="s">
        <v>42</v>
      </c>
      <c r="B293" s="15">
        <v>357.53896347999995</v>
      </c>
      <c r="C293" s="15">
        <v>327.54284453999998</v>
      </c>
      <c r="D293" s="15">
        <v>348.81321224999999</v>
      </c>
      <c r="E293" s="15">
        <v>312.31955297000002</v>
      </c>
      <c r="F293" s="15">
        <v>327.20539946000008</v>
      </c>
      <c r="G293" s="15">
        <v>333.89163599000011</v>
      </c>
      <c r="H293" s="15">
        <v>343.80993405845174</v>
      </c>
      <c r="I293" s="15">
        <v>367.71735605546957</v>
      </c>
      <c r="J293" s="15">
        <v>372.50423617461126</v>
      </c>
      <c r="K293" s="15">
        <v>374.96697027658786</v>
      </c>
      <c r="L293" s="15">
        <v>372.47604854702075</v>
      </c>
      <c r="M293" s="15">
        <v>350.41291871454797</v>
      </c>
      <c r="N293" s="13">
        <f t="shared" ref="N293:N302" si="35">SUM(B293:M293)</f>
        <v>4189.1990725166897</v>
      </c>
    </row>
    <row r="294" spans="1:14" x14ac:dyDescent="0.25">
      <c r="A294" s="14" t="s">
        <v>25</v>
      </c>
      <c r="B294" s="15">
        <v>0</v>
      </c>
      <c r="C294" s="15">
        <v>0</v>
      </c>
      <c r="D294" s="15">
        <v>0</v>
      </c>
      <c r="E294" s="15">
        <v>0</v>
      </c>
      <c r="F294" s="15">
        <v>0.41010000000000002</v>
      </c>
      <c r="G294" s="15">
        <v>0</v>
      </c>
      <c r="H294" s="15">
        <v>0</v>
      </c>
      <c r="I294" s="15">
        <v>0</v>
      </c>
      <c r="J294" s="15">
        <v>0</v>
      </c>
      <c r="K294" s="15">
        <v>0</v>
      </c>
      <c r="L294" s="15">
        <v>0</v>
      </c>
      <c r="M294" s="15">
        <v>0</v>
      </c>
      <c r="N294" s="13">
        <f t="shared" si="35"/>
        <v>0.41010000000000002</v>
      </c>
    </row>
    <row r="295" spans="1:14" x14ac:dyDescent="0.25">
      <c r="A295" s="19" t="s">
        <v>26</v>
      </c>
      <c r="B295" s="15">
        <v>171.83019146000004</v>
      </c>
      <c r="C295" s="15">
        <v>174.23687097999999</v>
      </c>
      <c r="D295" s="15">
        <v>179.78458895</v>
      </c>
      <c r="E295" s="15">
        <v>144.91931448999998</v>
      </c>
      <c r="F295" s="15">
        <v>147.16482258000002</v>
      </c>
      <c r="G295" s="15">
        <v>156.55970303000001</v>
      </c>
      <c r="H295" s="15">
        <v>161.25209381237235</v>
      </c>
      <c r="I295" s="15">
        <v>154.15670073969653</v>
      </c>
      <c r="J295" s="15">
        <v>150.07657176955362</v>
      </c>
      <c r="K295" s="15">
        <v>139.96753956697484</v>
      </c>
      <c r="L295" s="15">
        <v>135.01799656233692</v>
      </c>
      <c r="M295" s="15">
        <v>153.22298295524109</v>
      </c>
      <c r="N295" s="13">
        <f t="shared" si="35"/>
        <v>1868.1893768961754</v>
      </c>
    </row>
    <row r="296" spans="1:14" x14ac:dyDescent="0.25">
      <c r="A296" s="19" t="s">
        <v>27</v>
      </c>
      <c r="B296" s="15">
        <v>0.36109499999999994</v>
      </c>
      <c r="C296" s="15">
        <v>0.35512200000000005</v>
      </c>
      <c r="D296" s="15">
        <v>0.386212</v>
      </c>
      <c r="E296" s="15">
        <v>0.32231100000000001</v>
      </c>
      <c r="F296" s="15">
        <v>0.34777599999999997</v>
      </c>
      <c r="G296" s="15">
        <v>0.36176299999999995</v>
      </c>
      <c r="H296" s="15">
        <v>0.43345984914955998</v>
      </c>
      <c r="I296" s="15">
        <v>0.44084611255218115</v>
      </c>
      <c r="J296" s="15">
        <v>0.44063957448675772</v>
      </c>
      <c r="K296" s="15">
        <v>0.42053576581374941</v>
      </c>
      <c r="L296" s="15">
        <v>0.38854865233600788</v>
      </c>
      <c r="M296" s="15">
        <v>0.39881200543319711</v>
      </c>
      <c r="N296" s="13">
        <f t="shared" si="35"/>
        <v>4.6571209597714534</v>
      </c>
    </row>
    <row r="297" spans="1:14" x14ac:dyDescent="0.25">
      <c r="A297" s="17" t="s">
        <v>43</v>
      </c>
      <c r="B297" s="15">
        <v>4.0767470000000001</v>
      </c>
      <c r="C297" s="15">
        <v>0.78867200000000004</v>
      </c>
      <c r="D297" s="15">
        <v>0.69703873999999999</v>
      </c>
      <c r="E297" s="15">
        <v>1.062505</v>
      </c>
      <c r="F297" s="15">
        <v>2.0954630000000001</v>
      </c>
      <c r="G297" s="15">
        <v>4.2292742499999996</v>
      </c>
      <c r="H297" s="15">
        <v>5.1926384400000014</v>
      </c>
      <c r="I297" s="15">
        <v>4.0040171400000011</v>
      </c>
      <c r="J297" s="15">
        <v>1.9303612199999995</v>
      </c>
      <c r="K297" s="15">
        <v>5.0356747200000012</v>
      </c>
      <c r="L297" s="15">
        <v>5.2200397199999999</v>
      </c>
      <c r="M297" s="15">
        <v>5.95106556</v>
      </c>
      <c r="N297" s="13">
        <f t="shared" si="35"/>
        <v>40.283496790000001</v>
      </c>
    </row>
    <row r="298" spans="1:14" x14ac:dyDescent="0.25">
      <c r="A298" s="16" t="s">
        <v>29</v>
      </c>
      <c r="B298" s="15">
        <v>11.061437</v>
      </c>
      <c r="C298" s="15">
        <v>11.077531</v>
      </c>
      <c r="D298" s="15">
        <v>11.165570000000001</v>
      </c>
      <c r="E298" s="15">
        <v>10.38198541</v>
      </c>
      <c r="F298" s="15">
        <v>10.944620909999999</v>
      </c>
      <c r="G298" s="15">
        <v>11.4960205</v>
      </c>
      <c r="H298" s="15">
        <v>12.666571702265101</v>
      </c>
      <c r="I298" s="15">
        <v>13.038059216058279</v>
      </c>
      <c r="J298" s="15">
        <v>12.629774884233127</v>
      </c>
      <c r="K298" s="15">
        <v>12.927590670243241</v>
      </c>
      <c r="L298" s="15">
        <v>12.680747373878823</v>
      </c>
      <c r="M298" s="15">
        <v>12.099064718258349</v>
      </c>
      <c r="N298" s="13">
        <f t="shared" si="35"/>
        <v>142.16897338493692</v>
      </c>
    </row>
    <row r="299" spans="1:14" x14ac:dyDescent="0.25">
      <c r="A299" s="17" t="s">
        <v>30</v>
      </c>
      <c r="B299" s="15">
        <v>18.584031</v>
      </c>
      <c r="C299" s="15">
        <v>19.699325999999999</v>
      </c>
      <c r="D299" s="15">
        <v>18.800203</v>
      </c>
      <c r="E299" s="15">
        <v>13.691046999999999</v>
      </c>
      <c r="F299" s="15">
        <v>13.597374</v>
      </c>
      <c r="G299" s="15">
        <v>14.135622</v>
      </c>
      <c r="H299" s="15">
        <v>13.308134006162</v>
      </c>
      <c r="I299" s="15">
        <v>12.920284985427264</v>
      </c>
      <c r="J299" s="15">
        <v>12.236598793364202</v>
      </c>
      <c r="K299" s="15">
        <v>12.375295334886223</v>
      </c>
      <c r="L299" s="15">
        <v>12.209502353280428</v>
      </c>
      <c r="M299" s="15">
        <v>12.818266060609641</v>
      </c>
      <c r="N299" s="13">
        <f t="shared" si="35"/>
        <v>174.37568453372972</v>
      </c>
    </row>
    <row r="300" spans="1:14" x14ac:dyDescent="0.25">
      <c r="A300" s="17" t="s">
        <v>44</v>
      </c>
      <c r="B300" s="15">
        <v>11.753766000000001</v>
      </c>
      <c r="C300" s="15">
        <v>11.267581</v>
      </c>
      <c r="D300" s="15">
        <v>11.968591</v>
      </c>
      <c r="E300" s="15">
        <v>10.432734999999999</v>
      </c>
      <c r="F300" s="15">
        <v>11.5848855</v>
      </c>
      <c r="G300" s="15">
        <v>12.576347</v>
      </c>
      <c r="H300" s="15">
        <v>13.014787218991879</v>
      </c>
      <c r="I300" s="15">
        <v>12.511290410981193</v>
      </c>
      <c r="J300" s="15">
        <v>12.531499531176479</v>
      </c>
      <c r="K300" s="15">
        <v>13.342544176745204</v>
      </c>
      <c r="L300" s="15">
        <v>12.764098159823945</v>
      </c>
      <c r="M300" s="15">
        <v>12.350708343949307</v>
      </c>
      <c r="N300" s="13">
        <f t="shared" si="35"/>
        <v>146.09883334166801</v>
      </c>
    </row>
    <row r="301" spans="1:14" x14ac:dyDescent="0.25">
      <c r="A301" s="17" t="s">
        <v>45</v>
      </c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3">
        <f t="shared" si="35"/>
        <v>0</v>
      </c>
    </row>
    <row r="302" spans="1:14" x14ac:dyDescent="0.25">
      <c r="A302" s="26" t="s">
        <v>46</v>
      </c>
      <c r="B302" s="15">
        <v>0.44891399999999992</v>
      </c>
      <c r="C302" s="15">
        <v>0.44751200000000002</v>
      </c>
      <c r="D302" s="15">
        <v>0.47458400000000001</v>
      </c>
      <c r="E302" s="15">
        <v>0.41637099999999994</v>
      </c>
      <c r="F302" s="15">
        <v>0.40566000000000002</v>
      </c>
      <c r="G302" s="15">
        <v>0.43608999999999998</v>
      </c>
      <c r="H302" s="15">
        <v>0.39306300000000005</v>
      </c>
      <c r="I302" s="15">
        <v>0.42153430000000008</v>
      </c>
      <c r="J302" s="15">
        <v>0.42383769999999998</v>
      </c>
      <c r="K302" s="15">
        <v>0.39729029999999999</v>
      </c>
      <c r="L302" s="15">
        <v>0.36999490000000002</v>
      </c>
      <c r="M302" s="15">
        <v>0.38556100000000004</v>
      </c>
      <c r="N302" s="13">
        <f t="shared" si="35"/>
        <v>5.0204122000000009</v>
      </c>
    </row>
    <row r="303" spans="1:14" x14ac:dyDescent="0.25">
      <c r="A303" s="12" t="s">
        <v>33</v>
      </c>
      <c r="B303" s="13">
        <v>593.78822091000006</v>
      </c>
      <c r="C303" s="13">
        <v>581.61769650000019</v>
      </c>
      <c r="D303" s="13">
        <v>600.96953099999996</v>
      </c>
      <c r="E303" s="13">
        <v>565.40557699999988</v>
      </c>
      <c r="F303" s="13">
        <v>568.73317599999996</v>
      </c>
      <c r="G303" s="13">
        <v>594.31680949999998</v>
      </c>
      <c r="H303" s="13">
        <v>699.18330926908027</v>
      </c>
      <c r="I303" s="13">
        <v>649.51123683033518</v>
      </c>
      <c r="J303" s="13">
        <v>655.00805401930484</v>
      </c>
      <c r="K303" s="13">
        <v>656.5627303862135</v>
      </c>
      <c r="L303" s="13">
        <v>671.4801571793073</v>
      </c>
      <c r="M303" s="13">
        <v>663.1158083125805</v>
      </c>
      <c r="N303" s="13">
        <f>SUM(N304:N313)</f>
        <v>7499.6923069068225</v>
      </c>
    </row>
    <row r="304" spans="1:14" x14ac:dyDescent="0.25">
      <c r="A304" s="17" t="s">
        <v>42</v>
      </c>
      <c r="B304" s="15">
        <v>462.26038714000009</v>
      </c>
      <c r="C304" s="15">
        <v>443.28465750000009</v>
      </c>
      <c r="D304" s="15">
        <v>456.07067699999999</v>
      </c>
      <c r="E304" s="15">
        <v>435.94334299999991</v>
      </c>
      <c r="F304" s="15">
        <v>436.59950200000003</v>
      </c>
      <c r="G304" s="15">
        <v>453.62840249999999</v>
      </c>
      <c r="H304" s="15">
        <v>575.56390434335538</v>
      </c>
      <c r="I304" s="15">
        <v>526.65127335335569</v>
      </c>
      <c r="J304" s="15">
        <v>534.11355334335553</v>
      </c>
      <c r="K304" s="15">
        <v>537.38099404335628</v>
      </c>
      <c r="L304" s="15">
        <v>554.36860454335579</v>
      </c>
      <c r="M304" s="15">
        <v>545.01321759335565</v>
      </c>
      <c r="N304" s="13">
        <f t="shared" ref="N304:N313" si="36">SUM(B304:M304)</f>
        <v>5960.8785163601351</v>
      </c>
    </row>
    <row r="305" spans="1:14" x14ac:dyDescent="0.25">
      <c r="A305" s="14" t="s">
        <v>25</v>
      </c>
      <c r="B305" s="15">
        <v>6.8513000000000002</v>
      </c>
      <c r="C305" s="15">
        <v>6.4786000000000001</v>
      </c>
      <c r="D305" s="15">
        <v>6.4813000000000001</v>
      </c>
      <c r="E305" s="15">
        <v>4.8932000000000002</v>
      </c>
      <c r="F305" s="15">
        <v>2.7269000000000001</v>
      </c>
      <c r="G305" s="15">
        <v>2.4399000000000002</v>
      </c>
      <c r="H305" s="15">
        <v>2.4343000000000004</v>
      </c>
      <c r="I305" s="15">
        <v>2.5956700000000001</v>
      </c>
      <c r="J305" s="15">
        <v>4.1932000000000009</v>
      </c>
      <c r="K305" s="15">
        <v>5.5250800000000009</v>
      </c>
      <c r="L305" s="15">
        <v>4.9343800000000009</v>
      </c>
      <c r="M305" s="15">
        <v>5.3053000000000008</v>
      </c>
      <c r="N305" s="13">
        <f t="shared" si="36"/>
        <v>54.859130000000007</v>
      </c>
    </row>
    <row r="306" spans="1:14" x14ac:dyDescent="0.25">
      <c r="A306" s="19" t="s">
        <v>26</v>
      </c>
      <c r="B306" s="15">
        <v>88.628755769999998</v>
      </c>
      <c r="C306" s="15">
        <v>95.128681</v>
      </c>
      <c r="D306" s="15">
        <v>102.23436</v>
      </c>
      <c r="E306" s="15">
        <v>91.705650000000006</v>
      </c>
      <c r="F306" s="15">
        <v>95.851009000000005</v>
      </c>
      <c r="G306" s="15">
        <v>102.48412599999999</v>
      </c>
      <c r="H306" s="15">
        <v>82.598983416666641</v>
      </c>
      <c r="I306" s="15">
        <v>80.423947016666631</v>
      </c>
      <c r="J306" s="15">
        <v>78.633432666666664</v>
      </c>
      <c r="K306" s="15">
        <v>75.872148116666693</v>
      </c>
      <c r="L306" s="15">
        <v>73.865689066666661</v>
      </c>
      <c r="M306" s="15">
        <v>74.976475216666671</v>
      </c>
      <c r="N306" s="13">
        <f t="shared" si="36"/>
        <v>1042.4032572699998</v>
      </c>
    </row>
    <row r="307" spans="1:14" x14ac:dyDescent="0.25">
      <c r="A307" s="19" t="s">
        <v>27</v>
      </c>
      <c r="B307" s="15">
        <v>0</v>
      </c>
      <c r="C307" s="15">
        <v>0</v>
      </c>
      <c r="D307" s="15">
        <v>0</v>
      </c>
      <c r="E307" s="15">
        <v>0</v>
      </c>
      <c r="F307" s="15">
        <v>0</v>
      </c>
      <c r="G307" s="15">
        <v>0</v>
      </c>
      <c r="H307" s="15">
        <v>0</v>
      </c>
      <c r="I307" s="15">
        <v>0</v>
      </c>
      <c r="J307" s="15">
        <v>0</v>
      </c>
      <c r="K307" s="15">
        <v>0</v>
      </c>
      <c r="L307" s="15">
        <v>0</v>
      </c>
      <c r="M307" s="15">
        <v>0</v>
      </c>
      <c r="N307" s="13">
        <f t="shared" si="36"/>
        <v>0</v>
      </c>
    </row>
    <row r="308" spans="1:14" x14ac:dyDescent="0.25">
      <c r="A308" s="17" t="s">
        <v>43</v>
      </c>
      <c r="B308" s="15">
        <v>0.85129999999999995</v>
      </c>
      <c r="C308" s="15">
        <v>0.39178000000000002</v>
      </c>
      <c r="D308" s="15">
        <v>6.8989999999999996E-2</v>
      </c>
      <c r="E308" s="15">
        <v>0.53410999999999997</v>
      </c>
      <c r="F308" s="15">
        <v>1.15526</v>
      </c>
      <c r="G308" s="15">
        <v>1.7672300000000001</v>
      </c>
      <c r="H308" s="15">
        <v>1.7327964</v>
      </c>
      <c r="I308" s="15">
        <v>1.7342550000000003</v>
      </c>
      <c r="J308" s="15">
        <v>1.4469312000000001</v>
      </c>
      <c r="K308" s="15">
        <v>1.8888360000000002</v>
      </c>
      <c r="L308" s="15">
        <v>1.7277270000000002</v>
      </c>
      <c r="M308" s="15">
        <v>1.8775242000000003</v>
      </c>
      <c r="N308" s="13">
        <f t="shared" si="36"/>
        <v>15.1767398</v>
      </c>
    </row>
    <row r="309" spans="1:14" x14ac:dyDescent="0.25">
      <c r="A309" s="16" t="s">
        <v>29</v>
      </c>
      <c r="B309" s="15">
        <v>19.482759999999999</v>
      </c>
      <c r="C309" s="15">
        <v>21.002389999999998</v>
      </c>
      <c r="D309" s="15">
        <v>21.104769999999998</v>
      </c>
      <c r="E309" s="15">
        <v>20.431699999999999</v>
      </c>
      <c r="F309" s="15">
        <v>20.102989999999998</v>
      </c>
      <c r="G309" s="15">
        <v>20.61542</v>
      </c>
      <c r="H309" s="15">
        <v>23.153256452172421</v>
      </c>
      <c r="I309" s="15">
        <v>24.650290413491383</v>
      </c>
      <c r="J309" s="15">
        <v>23.189923137025865</v>
      </c>
      <c r="K309" s="15">
        <v>22.991391428887933</v>
      </c>
      <c r="L309" s="15">
        <v>23.911616616681037</v>
      </c>
      <c r="M309" s="15">
        <v>23.252294301982765</v>
      </c>
      <c r="N309" s="13">
        <f t="shared" si="36"/>
        <v>263.88880235024141</v>
      </c>
    </row>
    <row r="310" spans="1:14" x14ac:dyDescent="0.25">
      <c r="A310" s="17" t="s">
        <v>30</v>
      </c>
      <c r="B310" s="15">
        <v>12.567321</v>
      </c>
      <c r="C310" s="15">
        <v>13.272270000000001</v>
      </c>
      <c r="D310" s="15">
        <v>12.695492</v>
      </c>
      <c r="E310" s="15">
        <v>9.0954739999999994</v>
      </c>
      <c r="F310" s="15">
        <v>9.2417149999999992</v>
      </c>
      <c r="G310" s="15">
        <v>9.6540169999999996</v>
      </c>
      <c r="H310" s="15">
        <v>9.4751920568857653</v>
      </c>
      <c r="I310" s="15">
        <v>9.4394554968215498</v>
      </c>
      <c r="J310" s="15">
        <v>8.9583843222567552</v>
      </c>
      <c r="K310" s="15">
        <v>8.7618806473026005</v>
      </c>
      <c r="L310" s="15">
        <v>8.8632523526038156</v>
      </c>
      <c r="M310" s="15">
        <v>9.4316300505754782</v>
      </c>
      <c r="N310" s="13">
        <f t="shared" si="36"/>
        <v>121.45608392644596</v>
      </c>
    </row>
    <row r="311" spans="1:14" x14ac:dyDescent="0.25">
      <c r="A311" s="17" t="s">
        <v>44</v>
      </c>
      <c r="B311" s="15">
        <v>3.1463969999999999</v>
      </c>
      <c r="C311" s="15">
        <v>2.0593180000000002</v>
      </c>
      <c r="D311" s="15">
        <v>2.3139419999999999</v>
      </c>
      <c r="E311" s="15">
        <v>2.8020999999999998</v>
      </c>
      <c r="F311" s="15">
        <v>3.0558000000000001</v>
      </c>
      <c r="G311" s="15">
        <v>3.7277140000000002</v>
      </c>
      <c r="H311" s="15">
        <v>4.2248766000000009</v>
      </c>
      <c r="I311" s="15">
        <v>4.0163455499999996</v>
      </c>
      <c r="J311" s="15">
        <v>4.4726293500000001</v>
      </c>
      <c r="K311" s="15">
        <v>4.1424001500000003</v>
      </c>
      <c r="L311" s="15">
        <v>3.8088875999999998</v>
      </c>
      <c r="M311" s="15">
        <v>3.2593669500000009</v>
      </c>
      <c r="N311" s="13">
        <f t="shared" si="36"/>
        <v>41.029777199999998</v>
      </c>
    </row>
    <row r="312" spans="1:14" x14ac:dyDescent="0.25">
      <c r="A312" s="17" t="s">
        <v>45</v>
      </c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3">
        <f t="shared" si="36"/>
        <v>0</v>
      </c>
    </row>
    <row r="313" spans="1:14" x14ac:dyDescent="0.25">
      <c r="A313" s="26" t="s">
        <v>46</v>
      </c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3">
        <f t="shared" si="36"/>
        <v>0</v>
      </c>
    </row>
    <row r="314" spans="1:14" x14ac:dyDescent="0.25">
      <c r="A314" s="12" t="s">
        <v>34</v>
      </c>
      <c r="B314" s="13">
        <v>502.88332499999996</v>
      </c>
      <c r="C314" s="13">
        <v>476.50221785000002</v>
      </c>
      <c r="D314" s="13">
        <v>453.93963905000004</v>
      </c>
      <c r="E314" s="13">
        <v>440.22252439999994</v>
      </c>
      <c r="F314" s="13">
        <v>655.25131714999998</v>
      </c>
      <c r="G314" s="13">
        <v>572.01108110000007</v>
      </c>
      <c r="H314" s="13">
        <v>756.54610613995987</v>
      </c>
      <c r="I314" s="13">
        <v>659.87935899350362</v>
      </c>
      <c r="J314" s="13">
        <v>604.53019696745525</v>
      </c>
      <c r="K314" s="13">
        <v>686.61243741479029</v>
      </c>
      <c r="L314" s="13">
        <v>711.63329836596506</v>
      </c>
      <c r="M314" s="13">
        <v>725.27807142584845</v>
      </c>
      <c r="N314" s="13">
        <f>SUM(N315:N326)</f>
        <v>7245.2895738575216</v>
      </c>
    </row>
    <row r="315" spans="1:14" x14ac:dyDescent="0.25">
      <c r="A315" s="17" t="s">
        <v>42</v>
      </c>
      <c r="B315" s="15">
        <v>355.56828000000002</v>
      </c>
      <c r="C315" s="15">
        <v>344.536472</v>
      </c>
      <c r="D315" s="15">
        <v>351.57873224000002</v>
      </c>
      <c r="E315" s="15">
        <v>334.21260699999999</v>
      </c>
      <c r="F315" s="15">
        <v>318.72416599999997</v>
      </c>
      <c r="G315" s="15">
        <v>332.78909199999998</v>
      </c>
      <c r="H315" s="15">
        <v>345.42251327858088</v>
      </c>
      <c r="I315" s="15">
        <v>335.11193107515686</v>
      </c>
      <c r="J315" s="15">
        <v>346.9284237980728</v>
      </c>
      <c r="K315" s="15">
        <v>354.73916492678586</v>
      </c>
      <c r="L315" s="15">
        <v>387.00969574444451</v>
      </c>
      <c r="M315" s="15">
        <v>398.82650322707991</v>
      </c>
      <c r="N315" s="13">
        <f t="shared" ref="N315:N326" si="37">SUM(B315:M315)</f>
        <v>4205.4475812901201</v>
      </c>
    </row>
    <row r="316" spans="1:14" x14ac:dyDescent="0.25">
      <c r="A316" s="14" t="s">
        <v>25</v>
      </c>
      <c r="B316" s="15">
        <v>23.476700000000001</v>
      </c>
      <c r="C316" s="15">
        <v>21.873699999999999</v>
      </c>
      <c r="D316" s="15">
        <v>4.1056999999999997</v>
      </c>
      <c r="E316" s="15">
        <v>9.1813000000000002</v>
      </c>
      <c r="F316" s="15">
        <v>13.390700000000001</v>
      </c>
      <c r="G316" s="15">
        <v>21.558800000000002</v>
      </c>
      <c r="H316" s="15">
        <v>15.58611</v>
      </c>
      <c r="I316" s="15">
        <v>19.098174</v>
      </c>
      <c r="J316" s="15">
        <v>18.302880000000002</v>
      </c>
      <c r="K316" s="15">
        <v>25.662792</v>
      </c>
      <c r="L316" s="15">
        <v>30.090408</v>
      </c>
      <c r="M316" s="15">
        <v>27.219822000000001</v>
      </c>
      <c r="N316" s="13">
        <f t="shared" si="37"/>
        <v>229.54708600000001</v>
      </c>
    </row>
    <row r="317" spans="1:14" x14ac:dyDescent="0.25">
      <c r="A317" s="17" t="s">
        <v>26</v>
      </c>
      <c r="B317" s="15">
        <v>4.4429090000000002</v>
      </c>
      <c r="C317" s="15">
        <v>4.4949320000000004</v>
      </c>
      <c r="D317" s="15">
        <v>4.7580650000000011</v>
      </c>
      <c r="E317" s="15">
        <v>3.7490869999999998</v>
      </c>
      <c r="F317" s="15">
        <v>3.7634729999999998</v>
      </c>
      <c r="G317" s="15">
        <v>3.8954180000000003</v>
      </c>
      <c r="H317" s="15">
        <v>4.0472953456206273</v>
      </c>
      <c r="I317" s="15">
        <v>3.6456809806431387</v>
      </c>
      <c r="J317" s="15">
        <v>3.4416528053992188</v>
      </c>
      <c r="K317" s="15">
        <v>3.1462264804966251</v>
      </c>
      <c r="L317" s="15">
        <v>3.0510914501260937</v>
      </c>
      <c r="M317" s="15">
        <v>3.4705160751807123</v>
      </c>
      <c r="N317" s="13">
        <f t="shared" si="37"/>
        <v>45.906347137466412</v>
      </c>
    </row>
    <row r="318" spans="1:14" x14ac:dyDescent="0.25">
      <c r="A318" s="19" t="s">
        <v>27</v>
      </c>
      <c r="B318" s="15">
        <v>3.572025</v>
      </c>
      <c r="C318" s="15">
        <v>5.8285600000000004</v>
      </c>
      <c r="D318" s="15">
        <v>5.7369199999999996</v>
      </c>
      <c r="E318" s="15">
        <v>5.2571599999999998</v>
      </c>
      <c r="F318" s="15">
        <v>5.4137000000000004</v>
      </c>
      <c r="G318" s="15">
        <v>5.14825</v>
      </c>
      <c r="H318" s="15">
        <v>4.2934500000000009</v>
      </c>
      <c r="I318" s="15">
        <v>4.2693000000000003</v>
      </c>
      <c r="J318" s="15">
        <v>3.9584999999999999</v>
      </c>
      <c r="K318" s="15">
        <v>3.6651026999999998</v>
      </c>
      <c r="L318" s="15">
        <v>3.4964999999999997</v>
      </c>
      <c r="M318" s="15">
        <v>3.5564445000000009</v>
      </c>
      <c r="N318" s="13">
        <f t="shared" si="37"/>
        <v>54.195912200000002</v>
      </c>
    </row>
    <row r="319" spans="1:14" x14ac:dyDescent="0.25">
      <c r="A319" s="17" t="s">
        <v>43</v>
      </c>
      <c r="B319" s="15">
        <v>58.727331999999997</v>
      </c>
      <c r="C319" s="15">
        <v>42.422879850000001</v>
      </c>
      <c r="D319" s="15">
        <v>27.148666810000002</v>
      </c>
      <c r="E319" s="15">
        <v>32.493016400000002</v>
      </c>
      <c r="F319" s="15">
        <v>257.61023215</v>
      </c>
      <c r="G319" s="15">
        <v>145.66631609999999</v>
      </c>
      <c r="H319" s="15">
        <v>296.06713528509647</v>
      </c>
      <c r="I319" s="15">
        <v>209.08090223437202</v>
      </c>
      <c r="J319" s="15">
        <v>142.12580433206168</v>
      </c>
      <c r="K319" s="15">
        <v>210.6362544083203</v>
      </c>
      <c r="L319" s="15">
        <v>197.58827931196467</v>
      </c>
      <c r="M319" s="15">
        <v>201.88780578608001</v>
      </c>
      <c r="N319" s="13">
        <f t="shared" si="37"/>
        <v>1821.4546246678954</v>
      </c>
    </row>
    <row r="320" spans="1:14" x14ac:dyDescent="0.25">
      <c r="A320" s="19" t="s">
        <v>29</v>
      </c>
      <c r="B320" s="15">
        <v>20.488</v>
      </c>
      <c r="C320" s="15">
        <v>19.623999999999999</v>
      </c>
      <c r="D320" s="15">
        <v>22.141999999999999</v>
      </c>
      <c r="E320" s="15">
        <v>20.937999999999999</v>
      </c>
      <c r="F320" s="15">
        <v>21.114000000000001</v>
      </c>
      <c r="G320" s="15">
        <v>22.678000000000001</v>
      </c>
      <c r="H320" s="15">
        <v>24.929602230661992</v>
      </c>
      <c r="I320" s="15">
        <v>22.473370703331572</v>
      </c>
      <c r="J320" s="15">
        <v>23.572936031921547</v>
      </c>
      <c r="K320" s="15">
        <v>22.562896899187546</v>
      </c>
      <c r="L320" s="15">
        <v>24.19732385942984</v>
      </c>
      <c r="M320" s="15">
        <v>24.116979837507817</v>
      </c>
      <c r="N320" s="13">
        <f t="shared" si="37"/>
        <v>268.83710956204033</v>
      </c>
    </row>
    <row r="321" spans="1:14" x14ac:dyDescent="0.25">
      <c r="A321" s="17" t="s">
        <v>35</v>
      </c>
      <c r="B321" s="15">
        <v>29.544606000000002</v>
      </c>
      <c r="C321" s="15">
        <v>30.787889</v>
      </c>
      <c r="D321" s="15">
        <v>31.111889999999999</v>
      </c>
      <c r="E321" s="15">
        <v>27.461770000000001</v>
      </c>
      <c r="F321" s="15">
        <v>28.150700000000001</v>
      </c>
      <c r="G321" s="15">
        <v>32.712257000000001</v>
      </c>
      <c r="H321" s="15">
        <v>58.033333333333339</v>
      </c>
      <c r="I321" s="15">
        <v>58.033333333333339</v>
      </c>
      <c r="J321" s="15">
        <v>58.033333333333339</v>
      </c>
      <c r="K321" s="15">
        <v>58.033333333333339</v>
      </c>
      <c r="L321" s="15">
        <v>58.033333333333339</v>
      </c>
      <c r="M321" s="15">
        <v>58.033333333333339</v>
      </c>
      <c r="N321" s="13">
        <f t="shared" si="37"/>
        <v>527.96911200000011</v>
      </c>
    </row>
    <row r="322" spans="1:14" x14ac:dyDescent="0.25">
      <c r="A322" s="17" t="s">
        <v>47</v>
      </c>
      <c r="B322" s="15">
        <v>7.0634730000000001</v>
      </c>
      <c r="C322" s="15">
        <v>6.9337850000000003</v>
      </c>
      <c r="D322" s="15">
        <v>7.3576649999999999</v>
      </c>
      <c r="E322" s="15">
        <v>6.9295840000000002</v>
      </c>
      <c r="F322" s="15">
        <v>7.084346</v>
      </c>
      <c r="G322" s="15">
        <v>7.5629479999999996</v>
      </c>
      <c r="H322" s="15">
        <v>8.1666666666666661</v>
      </c>
      <c r="I322" s="15">
        <v>8.1666666666666661</v>
      </c>
      <c r="J322" s="15">
        <v>8.1666666666666661</v>
      </c>
      <c r="K322" s="15">
        <v>8.1666666666666661</v>
      </c>
      <c r="L322" s="15">
        <v>8.1666666666666661</v>
      </c>
      <c r="M322" s="15">
        <v>8.1666666666666661</v>
      </c>
      <c r="N322" s="13">
        <f t="shared" si="37"/>
        <v>91.931801000000007</v>
      </c>
    </row>
    <row r="323" spans="1:14" x14ac:dyDescent="0.25">
      <c r="A323" s="17" t="s">
        <v>30</v>
      </c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3">
        <f t="shared" si="37"/>
        <v>0</v>
      </c>
    </row>
    <row r="324" spans="1:14" x14ac:dyDescent="0.25">
      <c r="A324" s="17" t="s">
        <v>44</v>
      </c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3">
        <f t="shared" si="37"/>
        <v>0</v>
      </c>
    </row>
    <row r="325" spans="1:14" x14ac:dyDescent="0.25">
      <c r="A325" s="17" t="s">
        <v>45</v>
      </c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3">
        <f t="shared" si="37"/>
        <v>0</v>
      </c>
    </row>
    <row r="326" spans="1:14" x14ac:dyDescent="0.25">
      <c r="A326" s="26" t="s">
        <v>46</v>
      </c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3">
        <f t="shared" si="37"/>
        <v>0</v>
      </c>
    </row>
    <row r="327" spans="1:14" x14ac:dyDescent="0.25">
      <c r="A327" s="20" t="s">
        <v>13</v>
      </c>
      <c r="B327" s="21">
        <f t="shared" ref="B327:N327" si="38">SUM(B314,B303,B292,B282)</f>
        <v>4408.8968364284819</v>
      </c>
      <c r="C327" s="21">
        <f t="shared" si="38"/>
        <v>3699.7622693420035</v>
      </c>
      <c r="D327" s="21">
        <f t="shared" si="38"/>
        <v>3488.4936996485267</v>
      </c>
      <c r="E327" s="21">
        <f t="shared" si="38"/>
        <v>3414.8090284647169</v>
      </c>
      <c r="F327" s="21">
        <f t="shared" si="38"/>
        <v>3917.3786584328509</v>
      </c>
      <c r="G327" s="21">
        <f t="shared" si="38"/>
        <v>3790.70873437</v>
      </c>
      <c r="H327" s="21">
        <f t="shared" si="38"/>
        <v>4145.1952757033341</v>
      </c>
      <c r="I327" s="21">
        <f t="shared" si="38"/>
        <v>3332.4853894999242</v>
      </c>
      <c r="J327" s="21">
        <f t="shared" si="38"/>
        <v>3706.3592621921898</v>
      </c>
      <c r="K327" s="21">
        <f t="shared" si="38"/>
        <v>4019.9547394429705</v>
      </c>
      <c r="L327" s="21">
        <f t="shared" si="38"/>
        <v>4116.3594660463059</v>
      </c>
      <c r="M327" s="21">
        <f t="shared" si="38"/>
        <v>4933.9289225898556</v>
      </c>
      <c r="N327" s="21">
        <f t="shared" si="38"/>
        <v>46974.332282161165</v>
      </c>
    </row>
    <row r="328" spans="1:14" x14ac:dyDescent="0.25">
      <c r="A328" s="254" t="s">
        <v>53</v>
      </c>
      <c r="B328" s="254"/>
      <c r="C328" s="254"/>
      <c r="D328" s="254"/>
      <c r="E328" s="254"/>
      <c r="F328" s="254"/>
      <c r="G328" s="254"/>
      <c r="H328" s="254"/>
      <c r="I328" s="254"/>
      <c r="J328" s="254"/>
      <c r="K328" s="254"/>
      <c r="L328" s="254"/>
      <c r="M328" s="254"/>
      <c r="N328" s="254"/>
    </row>
    <row r="329" spans="1:14" ht="22.5" x14ac:dyDescent="0.25">
      <c r="A329" s="10" t="s">
        <v>0</v>
      </c>
      <c r="B329" s="11" t="s">
        <v>1</v>
      </c>
      <c r="C329" s="11" t="s">
        <v>2</v>
      </c>
      <c r="D329" s="11" t="s">
        <v>3</v>
      </c>
      <c r="E329" s="11" t="s">
        <v>4</v>
      </c>
      <c r="F329" s="11" t="s">
        <v>5</v>
      </c>
      <c r="G329" s="11" t="s">
        <v>6</v>
      </c>
      <c r="H329" s="11" t="s">
        <v>7</v>
      </c>
      <c r="I329" s="11" t="s">
        <v>8</v>
      </c>
      <c r="J329" s="11" t="s">
        <v>9</v>
      </c>
      <c r="K329" s="11" t="s">
        <v>10</v>
      </c>
      <c r="L329" s="11" t="s">
        <v>11</v>
      </c>
      <c r="M329" s="11" t="s">
        <v>12</v>
      </c>
      <c r="N329" s="11" t="s">
        <v>13</v>
      </c>
    </row>
    <row r="330" spans="1:14" x14ac:dyDescent="0.25">
      <c r="A330" s="12" t="s">
        <v>14</v>
      </c>
      <c r="B330" s="13">
        <f t="shared" ref="B330:N330" si="39">SUM(B331:B339)</f>
        <v>2793.0899280480326</v>
      </c>
      <c r="C330" s="13">
        <f t="shared" si="39"/>
        <v>2181.1228269849908</v>
      </c>
      <c r="D330" s="13">
        <f t="shared" si="39"/>
        <v>1935.757854252241</v>
      </c>
      <c r="E330" s="13">
        <f t="shared" si="39"/>
        <v>1966.8527276983216</v>
      </c>
      <c r="F330" s="13">
        <f t="shared" si="39"/>
        <v>2229.6166248965351</v>
      </c>
      <c r="G330" s="13">
        <f t="shared" si="39"/>
        <v>2135.3801544742032</v>
      </c>
      <c r="H330" s="13">
        <f t="shared" si="39"/>
        <v>2189.0711709666502</v>
      </c>
      <c r="I330" s="13">
        <f t="shared" si="39"/>
        <v>1522.9481481237144</v>
      </c>
      <c r="J330" s="13">
        <f t="shared" si="39"/>
        <v>1928.3874217495929</v>
      </c>
      <c r="K330" s="13">
        <f t="shared" si="39"/>
        <v>2148.0925619563041</v>
      </c>
      <c r="L330" s="13">
        <f t="shared" si="39"/>
        <v>2215.2461477772054</v>
      </c>
      <c r="M330" s="13">
        <f t="shared" si="39"/>
        <v>3040.6069225789884</v>
      </c>
      <c r="N330" s="13">
        <f t="shared" si="39"/>
        <v>26286.172489506782</v>
      </c>
    </row>
    <row r="331" spans="1:14" x14ac:dyDescent="0.25">
      <c r="A331" s="22" t="s">
        <v>15</v>
      </c>
      <c r="B331" s="15">
        <v>1114.6973072150417</v>
      </c>
      <c r="C331" s="15">
        <v>1132.8648573346343</v>
      </c>
      <c r="D331" s="15">
        <v>972.39241298942352</v>
      </c>
      <c r="E331" s="15">
        <v>827.0905526508144</v>
      </c>
      <c r="F331" s="15">
        <v>883.2444901131347</v>
      </c>
      <c r="G331" s="15">
        <v>810.97595780887855</v>
      </c>
      <c r="H331" s="15">
        <v>861.05885570514829</v>
      </c>
      <c r="I331" s="15">
        <v>757.53998562405582</v>
      </c>
      <c r="J331" s="15">
        <v>717.57617991418169</v>
      </c>
      <c r="K331" s="15">
        <v>708.77787103600303</v>
      </c>
      <c r="L331" s="15">
        <v>728.37572266488723</v>
      </c>
      <c r="M331" s="15">
        <v>1032.8677376665576</v>
      </c>
      <c r="N331" s="13">
        <f t="shared" ref="N331:N339" si="40">SUM(B331:M331)</f>
        <v>10547.46193072276</v>
      </c>
    </row>
    <row r="332" spans="1:14" x14ac:dyDescent="0.25">
      <c r="A332" s="22" t="s">
        <v>16</v>
      </c>
      <c r="B332" s="15">
        <v>328.30538015520028</v>
      </c>
      <c r="C332" s="15">
        <v>336.62371349040006</v>
      </c>
      <c r="D332" s="15">
        <v>306.96098475840006</v>
      </c>
      <c r="E332" s="15">
        <v>264.94429958639989</v>
      </c>
      <c r="F332" s="15">
        <v>287.98529835600016</v>
      </c>
      <c r="G332" s="15">
        <v>282.89251200000001</v>
      </c>
      <c r="H332" s="15">
        <v>286.29632130016705</v>
      </c>
      <c r="I332" s="15">
        <v>268.90074039036233</v>
      </c>
      <c r="J332" s="15">
        <v>262.08481353906751</v>
      </c>
      <c r="K332" s="15">
        <v>245.40970411408</v>
      </c>
      <c r="L332" s="15">
        <v>265.75824639434785</v>
      </c>
      <c r="M332" s="15">
        <v>348.63567806128981</v>
      </c>
      <c r="N332" s="13">
        <f t="shared" si="40"/>
        <v>3484.7976921457148</v>
      </c>
    </row>
    <row r="333" spans="1:14" x14ac:dyDescent="0.25">
      <c r="A333" s="22" t="s">
        <v>17</v>
      </c>
      <c r="B333" s="15">
        <v>84.567993299999969</v>
      </c>
      <c r="C333" s="15">
        <v>84.646370549999943</v>
      </c>
      <c r="D333" s="15">
        <v>81.490352999999928</v>
      </c>
      <c r="E333" s="15">
        <v>74.647603800000084</v>
      </c>
      <c r="F333" s="15">
        <v>77.110399274999978</v>
      </c>
      <c r="G333" s="15">
        <v>61.818107400000009</v>
      </c>
      <c r="H333" s="15">
        <v>78.593462167500036</v>
      </c>
      <c r="I333" s="15">
        <v>83.698600545000005</v>
      </c>
      <c r="J333" s="15">
        <v>94.701510855000024</v>
      </c>
      <c r="K333" s="15">
        <v>87.194545357500019</v>
      </c>
      <c r="L333" s="15">
        <v>83.798940172499982</v>
      </c>
      <c r="M333" s="15">
        <v>87.794888580000006</v>
      </c>
      <c r="N333" s="13">
        <f t="shared" si="40"/>
        <v>980.06277500249996</v>
      </c>
    </row>
    <row r="334" spans="1:14" x14ac:dyDescent="0.25">
      <c r="A334" s="22" t="s">
        <v>18</v>
      </c>
      <c r="B334" s="15">
        <v>0.92971823284714994</v>
      </c>
      <c r="C334" s="15">
        <v>0.92958818443223301</v>
      </c>
      <c r="D334" s="15">
        <v>0.86008312183233449</v>
      </c>
      <c r="E334" s="15">
        <v>0.78306379838030404</v>
      </c>
      <c r="F334" s="15">
        <v>0.80010754186368316</v>
      </c>
      <c r="G334" s="15">
        <v>0.82469726532478371</v>
      </c>
      <c r="H334" s="15">
        <v>0.87527042127166366</v>
      </c>
      <c r="I334" s="15">
        <v>0.84265256434081171</v>
      </c>
      <c r="J334" s="15">
        <v>0.854133316643226</v>
      </c>
      <c r="K334" s="15">
        <v>0.72464675189726924</v>
      </c>
      <c r="L334" s="15">
        <v>0.70120455367120971</v>
      </c>
      <c r="M334" s="15">
        <v>0.91513221928524668</v>
      </c>
      <c r="N334" s="13">
        <f t="shared" si="40"/>
        <v>10.040297971789915</v>
      </c>
    </row>
    <row r="335" spans="1:14" x14ac:dyDescent="0.25">
      <c r="A335" s="22" t="s">
        <v>39</v>
      </c>
      <c r="B335" s="15">
        <v>1204.034026164944</v>
      </c>
      <c r="C335" s="15">
        <v>569.46586191552353</v>
      </c>
      <c r="D335" s="15">
        <v>521.73516782258525</v>
      </c>
      <c r="E335" s="15">
        <v>750.59065792772719</v>
      </c>
      <c r="F335" s="15">
        <v>927.67959737553633</v>
      </c>
      <c r="G335" s="15">
        <v>927.67679999999984</v>
      </c>
      <c r="H335" s="15">
        <v>905.06136302912171</v>
      </c>
      <c r="I335" s="15">
        <v>355.81151012695102</v>
      </c>
      <c r="J335" s="15">
        <v>794.94177387342427</v>
      </c>
      <c r="K335" s="15">
        <v>1051.0234768271389</v>
      </c>
      <c r="L335" s="15">
        <v>1079.2554561150623</v>
      </c>
      <c r="M335" s="15">
        <v>1503.6490460477391</v>
      </c>
      <c r="N335" s="13">
        <f t="shared" si="40"/>
        <v>10590.924737225756</v>
      </c>
    </row>
    <row r="336" spans="1:14" x14ac:dyDescent="0.25">
      <c r="A336" s="22" t="s">
        <v>20</v>
      </c>
      <c r="B336" s="15">
        <v>41.294176740000012</v>
      </c>
      <c r="C336" s="15">
        <v>39.892466220000003</v>
      </c>
      <c r="D336" s="15">
        <v>36.731846279999985</v>
      </c>
      <c r="E336" s="15">
        <v>34.239705780000023</v>
      </c>
      <c r="F336" s="15">
        <v>37.071890564999975</v>
      </c>
      <c r="G336" s="15">
        <v>36.5364</v>
      </c>
      <c r="H336" s="15">
        <v>42.308857899000003</v>
      </c>
      <c r="I336" s="15">
        <v>40.497310665000015</v>
      </c>
      <c r="J336" s="15">
        <v>42.560573422500028</v>
      </c>
      <c r="K336" s="15">
        <v>41.677914930749999</v>
      </c>
      <c r="L336" s="15">
        <v>41.119655913000024</v>
      </c>
      <c r="M336" s="15">
        <v>45.664056711000008</v>
      </c>
      <c r="N336" s="13">
        <f t="shared" si="40"/>
        <v>479.59485512625002</v>
      </c>
    </row>
    <row r="337" spans="1:14" x14ac:dyDescent="0.25">
      <c r="A337" s="22" t="s">
        <v>40</v>
      </c>
      <c r="B337" s="15">
        <v>9.5621338199999979</v>
      </c>
      <c r="C337" s="15">
        <v>7.3313744399999994</v>
      </c>
      <c r="D337" s="15">
        <v>6.9004621799999981</v>
      </c>
      <c r="E337" s="15">
        <v>6.8582176049999957</v>
      </c>
      <c r="F337" s="15">
        <v>7.7220283199999962</v>
      </c>
      <c r="G337" s="15">
        <v>6.4872000000000005</v>
      </c>
      <c r="H337" s="15">
        <v>6.7365711869408864</v>
      </c>
      <c r="I337" s="15">
        <v>8.0880651405043924</v>
      </c>
      <c r="J337" s="15">
        <v>7.670259476276156</v>
      </c>
      <c r="K337" s="15">
        <v>5.3091230539347487</v>
      </c>
      <c r="L337" s="15">
        <v>7.7381058012366388</v>
      </c>
      <c r="M337" s="15">
        <v>10.758606030616519</v>
      </c>
      <c r="N337" s="13">
        <f t="shared" si="40"/>
        <v>91.162147054509333</v>
      </c>
    </row>
    <row r="338" spans="1:14" x14ac:dyDescent="0.25">
      <c r="A338" s="22" t="s">
        <v>22</v>
      </c>
      <c r="B338" s="15">
        <v>9.6404998199999952</v>
      </c>
      <c r="C338" s="15">
        <v>9.3067789500000035</v>
      </c>
      <c r="D338" s="15">
        <v>8.6225054999999955</v>
      </c>
      <c r="E338" s="15">
        <v>7.6336228500000018</v>
      </c>
      <c r="F338" s="15">
        <v>7.9034728499999982</v>
      </c>
      <c r="G338" s="15">
        <v>8.0640000000000001</v>
      </c>
      <c r="H338" s="15">
        <v>8.0634060675000025</v>
      </c>
      <c r="I338" s="15">
        <v>7.4328907275000029</v>
      </c>
      <c r="J338" s="15">
        <v>7.8509697524999993</v>
      </c>
      <c r="K338" s="15">
        <v>7.7671323450000003</v>
      </c>
      <c r="L338" s="15">
        <v>8.2194252525000007</v>
      </c>
      <c r="M338" s="15">
        <v>9.9824594625000032</v>
      </c>
      <c r="N338" s="13">
        <f t="shared" si="40"/>
        <v>100.48716357750001</v>
      </c>
    </row>
    <row r="339" spans="1:14" x14ac:dyDescent="0.25">
      <c r="A339" s="26" t="s">
        <v>41</v>
      </c>
      <c r="B339" s="15">
        <v>5.8692600000000011E-2</v>
      </c>
      <c r="C339" s="15">
        <v>6.1815899999999993E-2</v>
      </c>
      <c r="D339" s="15">
        <v>6.4038600000000001E-2</v>
      </c>
      <c r="E339" s="15">
        <v>6.5003699999999998E-2</v>
      </c>
      <c r="F339" s="15">
        <v>9.9340500000000012E-2</v>
      </c>
      <c r="G339" s="15">
        <v>0.10448</v>
      </c>
      <c r="H339" s="15">
        <v>7.7063190000000004E-2</v>
      </c>
      <c r="I339" s="15">
        <v>0.13639234</v>
      </c>
      <c r="J339" s="15">
        <v>0.14720760000000002</v>
      </c>
      <c r="K339" s="15">
        <v>0.20814753999999999</v>
      </c>
      <c r="L339" s="15">
        <v>0.27939091000000005</v>
      </c>
      <c r="M339" s="15">
        <v>0.3393178</v>
      </c>
      <c r="N339" s="13">
        <f t="shared" si="40"/>
        <v>1.64089068</v>
      </c>
    </row>
    <row r="340" spans="1:14" x14ac:dyDescent="0.25">
      <c r="A340" s="12" t="s">
        <v>23</v>
      </c>
      <c r="B340" s="13">
        <v>641.10848794529727</v>
      </c>
      <c r="C340" s="13">
        <v>608.25823434715278</v>
      </c>
      <c r="D340" s="13">
        <v>637.83542391744561</v>
      </c>
      <c r="E340" s="13">
        <v>549.65515306331827</v>
      </c>
      <c r="F340" s="13">
        <v>571.92201345561227</v>
      </c>
      <c r="G340" s="13">
        <v>594.19648628426478</v>
      </c>
      <c r="H340" s="13">
        <v>613.36179743460877</v>
      </c>
      <c r="I340" s="13">
        <v>628.69655393473909</v>
      </c>
      <c r="J340" s="13">
        <v>625.98522239127442</v>
      </c>
      <c r="K340" s="13">
        <v>621.6743300366627</v>
      </c>
      <c r="L340" s="13">
        <v>612.27379340255857</v>
      </c>
      <c r="M340" s="13">
        <v>609.2121598835015</v>
      </c>
      <c r="N340" s="13">
        <f>SUM(N341:N350)</f>
        <v>7314.1796560964376</v>
      </c>
    </row>
    <row r="341" spans="1:14" x14ac:dyDescent="0.25">
      <c r="A341" s="17" t="s">
        <v>42</v>
      </c>
      <c r="B341" s="15">
        <v>392.74119320028439</v>
      </c>
      <c r="C341" s="15">
        <v>359.78636957045643</v>
      </c>
      <c r="D341" s="15">
        <v>383.15628173483611</v>
      </c>
      <c r="E341" s="15">
        <v>343.03966271941471</v>
      </c>
      <c r="F341" s="15">
        <v>359.40770465221306</v>
      </c>
      <c r="G341" s="15">
        <v>366.75564925912909</v>
      </c>
      <c r="H341" s="15">
        <v>377.66272953219766</v>
      </c>
      <c r="I341" s="15">
        <v>403.93819161434152</v>
      </c>
      <c r="J341" s="15">
        <v>409.20225760235047</v>
      </c>
      <c r="K341" s="15">
        <v>411.90407640647038</v>
      </c>
      <c r="L341" s="15">
        <v>409.17066070994787</v>
      </c>
      <c r="M341" s="15">
        <v>384.9463470642649</v>
      </c>
      <c r="N341" s="13">
        <f t="shared" ref="N341:N350" si="41">SUM(B341:M341)</f>
        <v>4601.7111240659069</v>
      </c>
    </row>
    <row r="342" spans="1:14" x14ac:dyDescent="0.25">
      <c r="A342" s="14" t="s">
        <v>25</v>
      </c>
      <c r="B342" s="15">
        <v>0</v>
      </c>
      <c r="C342" s="15">
        <v>0</v>
      </c>
      <c r="D342" s="15">
        <v>0</v>
      </c>
      <c r="E342" s="15">
        <v>0</v>
      </c>
      <c r="F342" s="15">
        <v>0.41010000000000002</v>
      </c>
      <c r="G342" s="15">
        <v>0</v>
      </c>
      <c r="H342" s="15">
        <v>0</v>
      </c>
      <c r="I342" s="15">
        <v>0</v>
      </c>
      <c r="J342" s="15">
        <v>0</v>
      </c>
      <c r="K342" s="15">
        <v>0</v>
      </c>
      <c r="L342" s="15">
        <v>0</v>
      </c>
      <c r="M342" s="15">
        <v>0</v>
      </c>
      <c r="N342" s="13">
        <f t="shared" si="41"/>
        <v>0.41010000000000002</v>
      </c>
    </row>
    <row r="343" spans="1:14" x14ac:dyDescent="0.25">
      <c r="A343" s="19" t="s">
        <v>26</v>
      </c>
      <c r="B343" s="15">
        <v>196.48465604513081</v>
      </c>
      <c r="C343" s="15">
        <v>199.23664970631546</v>
      </c>
      <c r="D343" s="15">
        <v>205.58036292637894</v>
      </c>
      <c r="E343" s="15">
        <v>165.71256436324396</v>
      </c>
      <c r="F343" s="15">
        <v>168.28026146560637</v>
      </c>
      <c r="G343" s="15">
        <v>179.02313405463613</v>
      </c>
      <c r="H343" s="15">
        <v>184.38879640459862</v>
      </c>
      <c r="I343" s="15">
        <v>176.27534523781551</v>
      </c>
      <c r="J343" s="15">
        <v>171.60979298237888</v>
      </c>
      <c r="K343" s="15">
        <v>160.05030103049324</v>
      </c>
      <c r="L343" s="15">
        <v>154.39058985527026</v>
      </c>
      <c r="M343" s="15">
        <v>175.20765616546373</v>
      </c>
      <c r="N343" s="13">
        <f t="shared" si="41"/>
        <v>2136.2401102373324</v>
      </c>
    </row>
    <row r="344" spans="1:14" x14ac:dyDescent="0.25">
      <c r="A344" s="19" t="s">
        <v>27</v>
      </c>
      <c r="B344" s="15">
        <v>0.36980826236539177</v>
      </c>
      <c r="C344" s="15">
        <v>0.36369113321348312</v>
      </c>
      <c r="D344" s="15">
        <v>0.39553133835877741</v>
      </c>
      <c r="E344" s="15">
        <v>0.33008840014747309</v>
      </c>
      <c r="F344" s="15">
        <v>0.3561678734194228</v>
      </c>
      <c r="G344" s="15">
        <v>0.37049238127941742</v>
      </c>
      <c r="H344" s="15">
        <v>0.44391928334417158</v>
      </c>
      <c r="I344" s="15">
        <v>0.45148377810122009</v>
      </c>
      <c r="J344" s="15">
        <v>0.45127225624939005</v>
      </c>
      <c r="K344" s="15">
        <v>0.43068334044526235</v>
      </c>
      <c r="L344" s="15">
        <v>0.39792437437459344</v>
      </c>
      <c r="M344" s="15">
        <v>0.40843538331936974</v>
      </c>
      <c r="N344" s="13">
        <f t="shared" si="41"/>
        <v>4.7694978046179726</v>
      </c>
    </row>
    <row r="345" spans="1:14" x14ac:dyDescent="0.25">
      <c r="A345" s="17" t="s">
        <v>43</v>
      </c>
      <c r="B345" s="15">
        <v>4.1582819400000002</v>
      </c>
      <c r="C345" s="15">
        <v>0.80444544000000007</v>
      </c>
      <c r="D345" s="15">
        <v>0.71097951479999999</v>
      </c>
      <c r="E345" s="15">
        <v>1.0837551000000001</v>
      </c>
      <c r="F345" s="15">
        <v>2.1373722600000002</v>
      </c>
      <c r="G345" s="15">
        <v>4.3138597349999994</v>
      </c>
      <c r="H345" s="15">
        <v>5.2964912088000018</v>
      </c>
      <c r="I345" s="15">
        <v>4.0840974828000007</v>
      </c>
      <c r="J345" s="15">
        <v>1.9689684443999995</v>
      </c>
      <c r="K345" s="15">
        <v>5.136388214400001</v>
      </c>
      <c r="L345" s="15">
        <v>5.3244405144</v>
      </c>
      <c r="M345" s="15">
        <v>6.0700868712</v>
      </c>
      <c r="N345" s="13">
        <f t="shared" si="41"/>
        <v>41.089166725799998</v>
      </c>
    </row>
    <row r="346" spans="1:14" x14ac:dyDescent="0.25">
      <c r="A346" s="16" t="s">
        <v>29</v>
      </c>
      <c r="B346" s="15">
        <v>12.07622184508025</v>
      </c>
      <c r="C346" s="15">
        <v>12.093792321174334</v>
      </c>
      <c r="D346" s="15">
        <v>12.18990808759953</v>
      </c>
      <c r="E346" s="15">
        <v>11.334436837053488</v>
      </c>
      <c r="F346" s="15">
        <v>11.948688956006716</v>
      </c>
      <c r="G346" s="15">
        <v>12.550674373825967</v>
      </c>
      <c r="H346" s="15">
        <v>13.828612855017763</v>
      </c>
      <c r="I346" s="15">
        <v>14.234180922642588</v>
      </c>
      <c r="J346" s="15">
        <v>13.788440268241999</v>
      </c>
      <c r="K346" s="15">
        <v>14.113577906401044</v>
      </c>
      <c r="L346" s="15">
        <v>13.84408901378541</v>
      </c>
      <c r="M346" s="15">
        <v>13.209042338321069</v>
      </c>
      <c r="N346" s="13">
        <f t="shared" si="41"/>
        <v>155.21166572515017</v>
      </c>
    </row>
    <row r="347" spans="1:14" x14ac:dyDescent="0.25">
      <c r="A347" s="17" t="s">
        <v>30</v>
      </c>
      <c r="B347" s="15">
        <v>21.063142211121587</v>
      </c>
      <c r="C347" s="15">
        <v>22.327217652684983</v>
      </c>
      <c r="D347" s="15">
        <v>21.308151573087383</v>
      </c>
      <c r="E347" s="15">
        <v>15.517433756979287</v>
      </c>
      <c r="F347" s="15">
        <v>15.411264771340898</v>
      </c>
      <c r="G347" s="15">
        <v>16.02131509728212</v>
      </c>
      <c r="H347" s="15">
        <v>15.083440139356926</v>
      </c>
      <c r="I347" s="15">
        <v>14.643852028457843</v>
      </c>
      <c r="J347" s="15">
        <v>13.868962044083384</v>
      </c>
      <c r="K347" s="15">
        <v>14.026160715258065</v>
      </c>
      <c r="L347" s="15">
        <v>13.83825093674076</v>
      </c>
      <c r="M347" s="15">
        <v>14.528223770968427</v>
      </c>
      <c r="N347" s="13">
        <f t="shared" si="41"/>
        <v>197.63741469736166</v>
      </c>
    </row>
    <row r="348" spans="1:14" x14ac:dyDescent="0.25">
      <c r="A348" s="17" t="s">
        <v>44</v>
      </c>
      <c r="B348" s="15">
        <v>13.721379041314814</v>
      </c>
      <c r="C348" s="15">
        <v>13.153805323308037</v>
      </c>
      <c r="D348" s="15">
        <v>13.972166342384993</v>
      </c>
      <c r="E348" s="15">
        <v>12.179203786479285</v>
      </c>
      <c r="F348" s="15">
        <v>13.524227477025821</v>
      </c>
      <c r="G348" s="15">
        <v>14.681662383112139</v>
      </c>
      <c r="H348" s="15">
        <v>15.193498711293646</v>
      </c>
      <c r="I348" s="15">
        <v>14.605715140580502</v>
      </c>
      <c r="J348" s="15">
        <v>14.629307323570279</v>
      </c>
      <c r="K348" s="15">
        <v>15.576123093194866</v>
      </c>
      <c r="L348" s="15">
        <v>14.900843608039606</v>
      </c>
      <c r="M348" s="15">
        <v>14.418251189963966</v>
      </c>
      <c r="N348" s="13">
        <f t="shared" si="41"/>
        <v>170.55618342026793</v>
      </c>
    </row>
    <row r="349" spans="1:14" x14ac:dyDescent="0.25">
      <c r="A349" s="17" t="s">
        <v>45</v>
      </c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3">
        <f t="shared" si="41"/>
        <v>0</v>
      </c>
    </row>
    <row r="350" spans="1:14" x14ac:dyDescent="0.25">
      <c r="A350" s="26" t="s">
        <v>46</v>
      </c>
      <c r="B350" s="15">
        <v>0.49380540000000001</v>
      </c>
      <c r="C350" s="15">
        <v>0.49226320000000012</v>
      </c>
      <c r="D350" s="15">
        <v>0.52204240000000002</v>
      </c>
      <c r="E350" s="15">
        <v>0.45800810000000003</v>
      </c>
      <c r="F350" s="15">
        <v>0.44622600000000001</v>
      </c>
      <c r="G350" s="15">
        <v>0.47969899999999999</v>
      </c>
      <c r="H350" s="15">
        <v>1.4643093</v>
      </c>
      <c r="I350" s="15">
        <v>0.46368773000000013</v>
      </c>
      <c r="J350" s="15">
        <v>0.46622147000000003</v>
      </c>
      <c r="K350" s="15">
        <v>0.43701933000000004</v>
      </c>
      <c r="L350" s="15">
        <v>0.40699439000000004</v>
      </c>
      <c r="M350" s="15">
        <v>0.42411710000000008</v>
      </c>
      <c r="N350" s="13">
        <f t="shared" si="41"/>
        <v>6.5543934200000002</v>
      </c>
    </row>
    <row r="351" spans="1:14" x14ac:dyDescent="0.25">
      <c r="A351" s="12" t="s">
        <v>33</v>
      </c>
      <c r="B351" s="13">
        <v>669.29554951972</v>
      </c>
      <c r="C351" s="13">
        <v>655.91813473201569</v>
      </c>
      <c r="D351" s="13">
        <v>677.80292558524889</v>
      </c>
      <c r="E351" s="13">
        <v>637.50736794558327</v>
      </c>
      <c r="F351" s="13">
        <v>641.52682144415519</v>
      </c>
      <c r="G351" s="13">
        <v>670.34879259777972</v>
      </c>
      <c r="H351" s="13">
        <v>787.24398047714396</v>
      </c>
      <c r="I351" s="13">
        <v>731.32148182118499</v>
      </c>
      <c r="J351" s="13">
        <v>737.34892225656563</v>
      </c>
      <c r="K351" s="13">
        <v>738.84341576573934</v>
      </c>
      <c r="L351" s="13">
        <v>755.57674554449045</v>
      </c>
      <c r="M351" s="13">
        <v>746.34493852771175</v>
      </c>
      <c r="N351" s="13">
        <f>SUM(N352:N361)</f>
        <v>8449.0790762173383</v>
      </c>
    </row>
    <row r="352" spans="1:14" x14ac:dyDescent="0.25">
      <c r="A352" s="17" t="s">
        <v>42</v>
      </c>
      <c r="B352" s="15">
        <v>518.37789506309787</v>
      </c>
      <c r="C352" s="15">
        <v>497.08572653627834</v>
      </c>
      <c r="D352" s="15">
        <v>511.43341962099385</v>
      </c>
      <c r="E352" s="15">
        <v>488.84721247374188</v>
      </c>
      <c r="F352" s="15">
        <v>489.58119508507167</v>
      </c>
      <c r="G352" s="15">
        <v>508.71196391719155</v>
      </c>
      <c r="H352" s="15">
        <v>645.54084576487639</v>
      </c>
      <c r="I352" s="15">
        <v>590.64293103207831</v>
      </c>
      <c r="J352" s="15">
        <v>599.01683709443364</v>
      </c>
      <c r="K352" s="15">
        <v>602.66536928092535</v>
      </c>
      <c r="L352" s="15">
        <v>621.73691905357578</v>
      </c>
      <c r="M352" s="15">
        <v>611.2930104120876</v>
      </c>
      <c r="N352" s="13">
        <f t="shared" ref="N352:N361" si="42">SUM(B352:M352)</f>
        <v>6684.933325334352</v>
      </c>
    </row>
    <row r="353" spans="1:14" x14ac:dyDescent="0.25">
      <c r="A353" s="14" t="s">
        <v>25</v>
      </c>
      <c r="B353" s="15">
        <v>6.9883260000000007</v>
      </c>
      <c r="C353" s="15">
        <v>6.6081720000000006</v>
      </c>
      <c r="D353" s="15">
        <v>6.6109260000000001</v>
      </c>
      <c r="E353" s="15">
        <v>4.9910640000000006</v>
      </c>
      <c r="F353" s="15">
        <v>2.7814380000000001</v>
      </c>
      <c r="G353" s="15">
        <v>2.4886980000000003</v>
      </c>
      <c r="H353" s="15">
        <v>2.4829860000000004</v>
      </c>
      <c r="I353" s="15">
        <v>2.6475834000000003</v>
      </c>
      <c r="J353" s="15">
        <v>4.2770640000000011</v>
      </c>
      <c r="K353" s="15">
        <v>5.635581600000001</v>
      </c>
      <c r="L353" s="15">
        <v>5.0330676000000008</v>
      </c>
      <c r="M353" s="15">
        <v>5.4114060000000013</v>
      </c>
      <c r="N353" s="13">
        <f t="shared" si="42"/>
        <v>55.956312600000011</v>
      </c>
    </row>
    <row r="354" spans="1:14" x14ac:dyDescent="0.25">
      <c r="A354" s="19" t="s">
        <v>26</v>
      </c>
      <c r="B354" s="15">
        <v>104.42306913549999</v>
      </c>
      <c r="C354" s="15">
        <v>111.89798314999999</v>
      </c>
      <c r="D354" s="15">
        <v>120.06951399999998</v>
      </c>
      <c r="E354" s="15">
        <v>107.96149750000001</v>
      </c>
      <c r="F354" s="15">
        <v>112.72866035</v>
      </c>
      <c r="G354" s="15">
        <v>120.35674489999998</v>
      </c>
      <c r="H354" s="15">
        <v>97.48883092916661</v>
      </c>
      <c r="I354" s="15">
        <v>94.987539069166601</v>
      </c>
      <c r="J354" s="15">
        <v>92.928447566666648</v>
      </c>
      <c r="K354" s="15">
        <v>89.752970334166704</v>
      </c>
      <c r="L354" s="15">
        <v>87.445542426666677</v>
      </c>
      <c r="M354" s="15">
        <v>88.722946499166653</v>
      </c>
      <c r="N354" s="13">
        <f t="shared" si="42"/>
        <v>1228.7637458605</v>
      </c>
    </row>
    <row r="355" spans="1:14" x14ac:dyDescent="0.25">
      <c r="A355" s="19" t="s">
        <v>27</v>
      </c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3">
        <f t="shared" si="42"/>
        <v>0</v>
      </c>
    </row>
    <row r="356" spans="1:14" x14ac:dyDescent="0.25">
      <c r="A356" s="17" t="s">
        <v>43</v>
      </c>
      <c r="B356" s="15">
        <v>0.86832599999999993</v>
      </c>
      <c r="C356" s="15">
        <v>0.39961560000000002</v>
      </c>
      <c r="D356" s="15">
        <v>7.0369799999999996E-2</v>
      </c>
      <c r="E356" s="15">
        <v>0.54479219999999995</v>
      </c>
      <c r="F356" s="15">
        <v>1.1783652</v>
      </c>
      <c r="G356" s="15">
        <v>1.8025746</v>
      </c>
      <c r="H356" s="15">
        <v>1.7674523280000001</v>
      </c>
      <c r="I356" s="15">
        <v>1.7689401000000005</v>
      </c>
      <c r="J356" s="15">
        <v>1.4758698240000001</v>
      </c>
      <c r="K356" s="15">
        <v>1.9266127200000003</v>
      </c>
      <c r="L356" s="15">
        <v>1.7622815400000003</v>
      </c>
      <c r="M356" s="15">
        <v>1.9150746840000004</v>
      </c>
      <c r="N356" s="13">
        <f t="shared" si="42"/>
        <v>15.480274596000001</v>
      </c>
    </row>
    <row r="357" spans="1:14" x14ac:dyDescent="0.25">
      <c r="A357" s="16" t="s">
        <v>29</v>
      </c>
      <c r="B357" s="15">
        <v>20.456897999999999</v>
      </c>
      <c r="C357" s="15">
        <v>22.052509499999999</v>
      </c>
      <c r="D357" s="15">
        <v>22.1600085</v>
      </c>
      <c r="E357" s="15">
        <v>21.453285000000001</v>
      </c>
      <c r="F357" s="15">
        <v>21.1081395</v>
      </c>
      <c r="G357" s="15">
        <v>21.646191000000002</v>
      </c>
      <c r="H357" s="15">
        <v>24.310919274781043</v>
      </c>
      <c r="I357" s="15">
        <v>25.882804934165954</v>
      </c>
      <c r="J357" s="15">
        <v>24.349419293877158</v>
      </c>
      <c r="K357" s="15">
        <v>24.140961000332332</v>
      </c>
      <c r="L357" s="15">
        <v>25.107197447515091</v>
      </c>
      <c r="M357" s="15">
        <v>24.414909017081904</v>
      </c>
      <c r="N357" s="13">
        <f t="shared" si="42"/>
        <v>277.08324246775351</v>
      </c>
    </row>
    <row r="358" spans="1:14" x14ac:dyDescent="0.25">
      <c r="A358" s="17" t="s">
        <v>30</v>
      </c>
      <c r="B358" s="15">
        <v>14.877318471122047</v>
      </c>
      <c r="C358" s="15">
        <v>15.711844045737276</v>
      </c>
      <c r="D358" s="15">
        <v>15.029048564255037</v>
      </c>
      <c r="E358" s="15">
        <v>10.767311771841454</v>
      </c>
      <c r="F358" s="15">
        <v>10.940433309083589</v>
      </c>
      <c r="G358" s="15">
        <v>11.428520480588205</v>
      </c>
      <c r="H358" s="15">
        <v>11.216825750319858</v>
      </c>
      <c r="I358" s="15">
        <v>11.174520458274104</v>
      </c>
      <c r="J358" s="15">
        <v>10.605023660087983</v>
      </c>
      <c r="K358" s="15">
        <v>10.372400672814976</v>
      </c>
      <c r="L358" s="15">
        <v>10.492405496733049</v>
      </c>
      <c r="M358" s="15">
        <v>11.165256617875546</v>
      </c>
      <c r="N358" s="13">
        <f t="shared" si="42"/>
        <v>143.78090929873312</v>
      </c>
    </row>
    <row r="359" spans="1:14" x14ac:dyDescent="0.25">
      <c r="A359" s="17" t="s">
        <v>44</v>
      </c>
      <c r="B359" s="15">
        <v>3.3037168499999998</v>
      </c>
      <c r="C359" s="15">
        <v>2.1622839000000003</v>
      </c>
      <c r="D359" s="15">
        <v>2.4296391000000002</v>
      </c>
      <c r="E359" s="15">
        <v>2.942205</v>
      </c>
      <c r="F359" s="15">
        <v>3.2085900000000001</v>
      </c>
      <c r="G359" s="15">
        <v>3.9140997000000004</v>
      </c>
      <c r="H359" s="15">
        <v>4.4361204300000008</v>
      </c>
      <c r="I359" s="15">
        <v>4.2171628275000002</v>
      </c>
      <c r="J359" s="15">
        <v>4.6962608175000007</v>
      </c>
      <c r="K359" s="15">
        <v>4.3495201575000006</v>
      </c>
      <c r="L359" s="15">
        <v>3.99933198</v>
      </c>
      <c r="M359" s="15">
        <v>3.422335297500001</v>
      </c>
      <c r="N359" s="13">
        <f t="shared" si="42"/>
        <v>43.081266060000004</v>
      </c>
    </row>
    <row r="360" spans="1:14" x14ac:dyDescent="0.25">
      <c r="A360" s="17" t="s">
        <v>45</v>
      </c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3">
        <f t="shared" si="42"/>
        <v>0</v>
      </c>
    </row>
    <row r="361" spans="1:14" x14ac:dyDescent="0.25">
      <c r="A361" s="26" t="s">
        <v>46</v>
      </c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3">
        <f t="shared" si="42"/>
        <v>0</v>
      </c>
    </row>
    <row r="362" spans="1:14" x14ac:dyDescent="0.25">
      <c r="A362" s="12" t="s">
        <v>34</v>
      </c>
      <c r="B362" s="13">
        <v>866.42673322350481</v>
      </c>
      <c r="C362" s="13">
        <v>854.24237821357656</v>
      </c>
      <c r="D362" s="13">
        <v>846.65187059954656</v>
      </c>
      <c r="E362" s="13">
        <v>829.84743462148128</v>
      </c>
      <c r="F362" s="13">
        <v>817.94112349086765</v>
      </c>
      <c r="G362" s="13">
        <v>842.7416237024288</v>
      </c>
      <c r="H362" s="13">
        <v>851.98766914834914</v>
      </c>
      <c r="I362" s="13">
        <v>841.28868892963578</v>
      </c>
      <c r="J362" s="13">
        <v>853.80047553103827</v>
      </c>
      <c r="K362" s="13">
        <v>868.32921065739959</v>
      </c>
      <c r="L362" s="13">
        <v>909.88913732963078</v>
      </c>
      <c r="M362" s="13">
        <v>920.29307503104963</v>
      </c>
      <c r="N362" s="13">
        <f>SUM(N363:N374)</f>
        <v>10303.439420478509</v>
      </c>
    </row>
    <row r="363" spans="1:14" x14ac:dyDescent="0.25">
      <c r="A363" s="17" t="s">
        <v>42</v>
      </c>
      <c r="B363" s="15">
        <v>440.22029772893302</v>
      </c>
      <c r="C363" s="15">
        <v>428.08262308130986</v>
      </c>
      <c r="D363" s="15">
        <v>435.77454246302068</v>
      </c>
      <c r="E363" s="15">
        <v>416.71035723205006</v>
      </c>
      <c r="F363" s="15">
        <v>400.14041176787856</v>
      </c>
      <c r="G363" s="15">
        <v>415.10550809418419</v>
      </c>
      <c r="H363" s="15">
        <v>428.83184877070346</v>
      </c>
      <c r="I363" s="15">
        <v>417.60747336853916</v>
      </c>
      <c r="J363" s="15">
        <v>430.3410961182289</v>
      </c>
      <c r="K363" s="15">
        <v>439.07246286657448</v>
      </c>
      <c r="L363" s="15">
        <v>474.68918335265403</v>
      </c>
      <c r="M363" s="15">
        <v>487.56891978383794</v>
      </c>
      <c r="N363" s="13">
        <f t="shared" ref="N363:N374" si="43">SUM(B363:M363)</f>
        <v>5214.1447246279149</v>
      </c>
    </row>
    <row r="364" spans="1:14" x14ac:dyDescent="0.25">
      <c r="A364" s="14" t="s">
        <v>25</v>
      </c>
      <c r="B364" s="15">
        <v>23.946234</v>
      </c>
      <c r="C364" s="15">
        <v>22.311174000000001</v>
      </c>
      <c r="D364" s="15">
        <v>4.1878139999999995</v>
      </c>
      <c r="E364" s="15">
        <v>9.3649260000000005</v>
      </c>
      <c r="F364" s="15">
        <v>13.658514</v>
      </c>
      <c r="G364" s="15">
        <v>21.989976000000002</v>
      </c>
      <c r="H364" s="15">
        <v>15.8978322</v>
      </c>
      <c r="I364" s="15">
        <v>19.48013748</v>
      </c>
      <c r="J364" s="15">
        <v>18.668937600000003</v>
      </c>
      <c r="K364" s="15">
        <v>26.176047839999999</v>
      </c>
      <c r="L364" s="15">
        <v>30.692216160000001</v>
      </c>
      <c r="M364" s="15">
        <v>27.76421844</v>
      </c>
      <c r="N364" s="13">
        <f t="shared" si="43"/>
        <v>234.13802772</v>
      </c>
    </row>
    <row r="365" spans="1:14" x14ac:dyDescent="0.25">
      <c r="A365" s="17" t="s">
        <v>26</v>
      </c>
      <c r="B365" s="15">
        <v>4.9979278279052251</v>
      </c>
      <c r="C365" s="15">
        <v>5.0564496656001037</v>
      </c>
      <c r="D365" s="15">
        <v>5.3524538698591124</v>
      </c>
      <c r="E365" s="15">
        <v>4.2174319227645034</v>
      </c>
      <c r="F365" s="15">
        <v>4.233615056322324</v>
      </c>
      <c r="G365" s="15">
        <v>4.3820429415778976</v>
      </c>
      <c r="H365" s="15">
        <v>4.5528931687839274</v>
      </c>
      <c r="I365" s="15">
        <v>4.1011081759318397</v>
      </c>
      <c r="J365" s="15">
        <v>3.8715923126250935</v>
      </c>
      <c r="K365" s="15">
        <v>3.5392606240115194</v>
      </c>
      <c r="L365" s="15">
        <v>3.4322410979088049</v>
      </c>
      <c r="M365" s="15">
        <v>3.9040612511618185</v>
      </c>
      <c r="N365" s="13">
        <f t="shared" si="43"/>
        <v>51.641077914452175</v>
      </c>
    </row>
    <row r="366" spans="1:14" x14ac:dyDescent="0.25">
      <c r="A366" s="19" t="s">
        <v>27</v>
      </c>
      <c r="B366" s="15">
        <v>3.8577870000000001</v>
      </c>
      <c r="C366" s="15">
        <v>6.2948448000000008</v>
      </c>
      <c r="D366" s="15">
        <v>6.1958736000000005</v>
      </c>
      <c r="E366" s="15">
        <v>5.6777328000000002</v>
      </c>
      <c r="F366" s="15">
        <v>5.8467960000000012</v>
      </c>
      <c r="G366" s="15">
        <v>5.5601100000000008</v>
      </c>
      <c r="H366" s="15">
        <v>4.6369260000000008</v>
      </c>
      <c r="I366" s="15">
        <v>4.6108440000000002</v>
      </c>
      <c r="J366" s="15">
        <v>4.2751800000000006</v>
      </c>
      <c r="K366" s="15">
        <v>3.9583109160000003</v>
      </c>
      <c r="L366" s="15">
        <v>3.7762200000000004</v>
      </c>
      <c r="M366" s="15">
        <v>3.8409600600000005</v>
      </c>
      <c r="N366" s="13">
        <f t="shared" si="43"/>
        <v>58.531585176000007</v>
      </c>
    </row>
    <row r="367" spans="1:14" x14ac:dyDescent="0.25">
      <c r="A367" s="17" t="s">
        <v>43</v>
      </c>
      <c r="B367" s="15">
        <v>315.53292000000005</v>
      </c>
      <c r="C367" s="15">
        <v>315.53292000000005</v>
      </c>
      <c r="D367" s="15">
        <v>315.53292000000005</v>
      </c>
      <c r="E367" s="15">
        <v>315.53292000000005</v>
      </c>
      <c r="F367" s="15">
        <v>315.53292000000005</v>
      </c>
      <c r="G367" s="15">
        <v>315.53292000000005</v>
      </c>
      <c r="H367" s="15">
        <v>315.53292000000005</v>
      </c>
      <c r="I367" s="15">
        <v>315.53292000000005</v>
      </c>
      <c r="J367" s="15">
        <v>315.53292000000005</v>
      </c>
      <c r="K367" s="15">
        <v>315.53292000000005</v>
      </c>
      <c r="L367" s="15">
        <v>315.53292000000005</v>
      </c>
      <c r="M367" s="15">
        <v>315.53292000000005</v>
      </c>
      <c r="N367" s="13">
        <f t="shared" si="43"/>
        <v>3786.3950400000008</v>
      </c>
    </row>
    <row r="368" spans="1:14" x14ac:dyDescent="0.25">
      <c r="A368" s="19" t="s">
        <v>29</v>
      </c>
      <c r="B368" s="15">
        <v>21.5124</v>
      </c>
      <c r="C368" s="15">
        <v>20.6052</v>
      </c>
      <c r="D368" s="15">
        <v>23.249100000000002</v>
      </c>
      <c r="E368" s="15">
        <v>21.9849</v>
      </c>
      <c r="F368" s="15">
        <v>22.169700000000002</v>
      </c>
      <c r="G368" s="15">
        <v>23.811900000000001</v>
      </c>
      <c r="H368" s="15">
        <v>26.176082342195091</v>
      </c>
      <c r="I368" s="15">
        <v>23.597039238498152</v>
      </c>
      <c r="J368" s="15">
        <v>24.751582833517624</v>
      </c>
      <c r="K368" s="15">
        <v>23.691041744146926</v>
      </c>
      <c r="L368" s="15">
        <v>25.407190052401333</v>
      </c>
      <c r="M368" s="15">
        <v>25.322828829383209</v>
      </c>
      <c r="N368" s="13">
        <f t="shared" si="43"/>
        <v>282.27896504014234</v>
      </c>
    </row>
    <row r="369" spans="1:14" x14ac:dyDescent="0.25">
      <c r="A369" s="17" t="s">
        <v>35</v>
      </c>
      <c r="B369" s="15">
        <v>47.192500000000003</v>
      </c>
      <c r="C369" s="15">
        <v>47.192500000000003</v>
      </c>
      <c r="D369" s="15">
        <v>47.192500000000003</v>
      </c>
      <c r="E369" s="15">
        <v>47.192500000000003</v>
      </c>
      <c r="F369" s="15">
        <v>47.192500000000003</v>
      </c>
      <c r="G369" s="15">
        <v>47.192500000000003</v>
      </c>
      <c r="H369" s="15">
        <v>47.192500000000003</v>
      </c>
      <c r="I369" s="15">
        <v>47.192500000000003</v>
      </c>
      <c r="J369" s="15">
        <v>47.192500000000003</v>
      </c>
      <c r="K369" s="15">
        <v>47.192500000000003</v>
      </c>
      <c r="L369" s="15">
        <v>47.192500000000003</v>
      </c>
      <c r="M369" s="15">
        <v>47.192500000000003</v>
      </c>
      <c r="N369" s="13">
        <f t="shared" si="43"/>
        <v>566.31000000000006</v>
      </c>
    </row>
    <row r="370" spans="1:14" x14ac:dyDescent="0.25">
      <c r="A370" s="17" t="s">
        <v>47</v>
      </c>
      <c r="B370" s="15">
        <v>9.1666666666666661</v>
      </c>
      <c r="C370" s="15">
        <v>9.1666666666666661</v>
      </c>
      <c r="D370" s="15">
        <v>9.1666666666666661</v>
      </c>
      <c r="E370" s="15">
        <v>9.1666666666666661</v>
      </c>
      <c r="F370" s="15">
        <v>9.1666666666666661</v>
      </c>
      <c r="G370" s="15">
        <v>9.1666666666666661</v>
      </c>
      <c r="H370" s="15">
        <v>9.1666666666666661</v>
      </c>
      <c r="I370" s="15">
        <v>9.1666666666666661</v>
      </c>
      <c r="J370" s="15">
        <v>9.1666666666666661</v>
      </c>
      <c r="K370" s="15">
        <v>9.1666666666666661</v>
      </c>
      <c r="L370" s="15">
        <v>9.1666666666666661</v>
      </c>
      <c r="M370" s="15">
        <v>9.1666666666666661</v>
      </c>
      <c r="N370" s="13">
        <f t="shared" si="43"/>
        <v>110.00000000000001</v>
      </c>
    </row>
    <row r="371" spans="1:14" x14ac:dyDescent="0.25">
      <c r="A371" s="17" t="s">
        <v>30</v>
      </c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3">
        <f t="shared" si="43"/>
        <v>0</v>
      </c>
    </row>
    <row r="372" spans="1:14" x14ac:dyDescent="0.25">
      <c r="A372" s="17" t="s">
        <v>44</v>
      </c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3">
        <f t="shared" si="43"/>
        <v>0</v>
      </c>
    </row>
    <row r="373" spans="1:14" x14ac:dyDescent="0.25">
      <c r="A373" s="17" t="s">
        <v>45</v>
      </c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3">
        <f t="shared" si="43"/>
        <v>0</v>
      </c>
    </row>
    <row r="374" spans="1:14" x14ac:dyDescent="0.25">
      <c r="A374" s="26" t="s">
        <v>46</v>
      </c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3">
        <f t="shared" si="43"/>
        <v>0</v>
      </c>
    </row>
    <row r="375" spans="1:14" x14ac:dyDescent="0.25">
      <c r="A375" s="20" t="s">
        <v>13</v>
      </c>
      <c r="B375" s="21">
        <f t="shared" ref="B375:N375" si="44">SUM(B362,B351,B340,B330)</f>
        <v>4969.9206987365542</v>
      </c>
      <c r="C375" s="21">
        <f t="shared" si="44"/>
        <v>4299.5415742777359</v>
      </c>
      <c r="D375" s="21">
        <f t="shared" si="44"/>
        <v>4098.0480743544822</v>
      </c>
      <c r="E375" s="21">
        <f t="shared" si="44"/>
        <v>3983.8626833287044</v>
      </c>
      <c r="F375" s="21">
        <f t="shared" si="44"/>
        <v>4261.0065832871696</v>
      </c>
      <c r="G375" s="21">
        <f t="shared" si="44"/>
        <v>4242.6670570586766</v>
      </c>
      <c r="H375" s="21">
        <f t="shared" si="44"/>
        <v>4441.6646180267526</v>
      </c>
      <c r="I375" s="21">
        <f t="shared" si="44"/>
        <v>3724.2548728092743</v>
      </c>
      <c r="J375" s="21">
        <f t="shared" si="44"/>
        <v>4145.5220419284715</v>
      </c>
      <c r="K375" s="21">
        <f t="shared" si="44"/>
        <v>4376.9395184161058</v>
      </c>
      <c r="L375" s="21">
        <f t="shared" si="44"/>
        <v>4492.9858240538852</v>
      </c>
      <c r="M375" s="21">
        <f t="shared" si="44"/>
        <v>5316.4570960212513</v>
      </c>
      <c r="N375" s="21">
        <f t="shared" si="44"/>
        <v>52352.870642299065</v>
      </c>
    </row>
  </sheetData>
  <mergeCells count="9">
    <mergeCell ref="A1:N1"/>
    <mergeCell ref="A233:N233"/>
    <mergeCell ref="A328:N328"/>
    <mergeCell ref="A280:N280"/>
    <mergeCell ref="A2:N2"/>
    <mergeCell ref="A46:N46"/>
    <mergeCell ref="A90:N90"/>
    <mergeCell ref="A138:N138"/>
    <mergeCell ref="A186:N186"/>
  </mergeCells>
  <dataValidations count="1">
    <dataValidation type="decimal" allowBlank="1" showInputMessage="1" showErrorMessage="1" sqref="B91:N137 B139:N185 B187:N232 B234:N279 B281:N327 B329:N375">
      <formula1>-9.99999999999999E+21</formula1>
      <formula2>9.99999999999999E+28</formula2>
    </dataValidation>
  </dataValidations>
  <pageMargins left="0.7" right="0.7" top="0.75" bottom="0.75" header="0.3" footer="0.3"/>
  <pageSetup paperSize="5" scale="71" orientation="landscape" r:id="rId1"/>
  <rowBreaks count="5" manualBreakCount="5">
    <brk id="45" max="16383" man="1"/>
    <brk id="89" max="16383" man="1"/>
    <brk id="137" max="16383" man="1"/>
    <brk id="232" max="16383" man="1"/>
    <brk id="2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rgb="FF92D050"/>
  </sheetPr>
  <dimension ref="A1:O63"/>
  <sheetViews>
    <sheetView view="pageBreakPreview" topLeftCell="D3" zoomScaleNormal="100" zoomScaleSheetLayoutView="100" workbookViewId="0">
      <pane xSplit="2" ySplit="3" topLeftCell="F27" activePane="bottomRight" state="frozen"/>
      <selection activeCell="K282" sqref="K282"/>
      <selection pane="topRight" activeCell="K282" sqref="K282"/>
      <selection pane="bottomLeft" activeCell="K282" sqref="K282"/>
      <selection pane="bottomRight" activeCell="E29" sqref="E29"/>
    </sheetView>
  </sheetViews>
  <sheetFormatPr defaultRowHeight="11.25" x14ac:dyDescent="0.2"/>
  <cols>
    <col min="1" max="1" width="4.5703125" style="31" customWidth="1"/>
    <col min="2" max="2" width="6.5703125" style="31" customWidth="1"/>
    <col min="3" max="3" width="10.5703125" style="31" hidden="1" customWidth="1"/>
    <col min="4" max="4" width="7.28515625" style="31" customWidth="1"/>
    <col min="5" max="5" width="42.28515625" style="70" customWidth="1"/>
    <col min="6" max="6" width="23.7109375" style="31" customWidth="1"/>
    <col min="7" max="7" width="12.140625" style="31" customWidth="1"/>
    <col min="8" max="8" width="11.5703125" style="31" customWidth="1"/>
    <col min="9" max="14" width="7.42578125" style="33" bestFit="1" customWidth="1"/>
    <col min="15" max="15" width="0" style="31" hidden="1" customWidth="1"/>
    <col min="16" max="243" width="9.140625" style="31"/>
    <col min="244" max="244" width="4.5703125" style="31" customWidth="1"/>
    <col min="245" max="245" width="6.5703125" style="31" customWidth="1"/>
    <col min="246" max="246" width="0" style="31" hidden="1" customWidth="1"/>
    <col min="247" max="247" width="7.28515625" style="31" customWidth="1"/>
    <col min="248" max="248" width="42.28515625" style="31" customWidth="1"/>
    <col min="249" max="249" width="23.7109375" style="31" customWidth="1"/>
    <col min="250" max="250" width="0" style="31" hidden="1" customWidth="1"/>
    <col min="251" max="251" width="10.85546875" style="31" customWidth="1"/>
    <col min="252" max="252" width="10.140625" style="31" customWidth="1"/>
    <col min="253" max="253" width="11.5703125" style="31" customWidth="1"/>
    <col min="254" max="254" width="9.7109375" style="31" customWidth="1"/>
    <col min="255" max="255" width="10.85546875" style="31" customWidth="1"/>
    <col min="256" max="256" width="11" style="31" customWidth="1"/>
    <col min="257" max="257" width="5.5703125" style="31" customWidth="1"/>
    <col min="258" max="258" width="12" style="31" customWidth="1"/>
    <col min="259" max="259" width="14.42578125" style="31" customWidth="1"/>
    <col min="260" max="260" width="13.42578125" style="31" customWidth="1"/>
    <col min="261" max="261" width="15" style="31" customWidth="1"/>
    <col min="262" max="262" width="13.42578125" style="31" customWidth="1"/>
    <col min="263" max="263" width="19.5703125" style="31" customWidth="1"/>
    <col min="264" max="270" width="9.140625" style="31"/>
    <col min="271" max="271" width="0" style="31" hidden="1" customWidth="1"/>
    <col min="272" max="499" width="9.140625" style="31"/>
    <col min="500" max="500" width="4.5703125" style="31" customWidth="1"/>
    <col min="501" max="501" width="6.5703125" style="31" customWidth="1"/>
    <col min="502" max="502" width="0" style="31" hidden="1" customWidth="1"/>
    <col min="503" max="503" width="7.28515625" style="31" customWidth="1"/>
    <col min="504" max="504" width="42.28515625" style="31" customWidth="1"/>
    <col min="505" max="505" width="23.7109375" style="31" customWidth="1"/>
    <col min="506" max="506" width="0" style="31" hidden="1" customWidth="1"/>
    <col min="507" max="507" width="10.85546875" style="31" customWidth="1"/>
    <col min="508" max="508" width="10.140625" style="31" customWidth="1"/>
    <col min="509" max="509" width="11.5703125" style="31" customWidth="1"/>
    <col min="510" max="510" width="9.7109375" style="31" customWidth="1"/>
    <col min="511" max="511" width="10.85546875" style="31" customWidth="1"/>
    <col min="512" max="512" width="11" style="31" customWidth="1"/>
    <col min="513" max="513" width="5.5703125" style="31" customWidth="1"/>
    <col min="514" max="514" width="12" style="31" customWidth="1"/>
    <col min="515" max="515" width="14.42578125" style="31" customWidth="1"/>
    <col min="516" max="516" width="13.42578125" style="31" customWidth="1"/>
    <col min="517" max="517" width="15" style="31" customWidth="1"/>
    <col min="518" max="518" width="13.42578125" style="31" customWidth="1"/>
    <col min="519" max="519" width="19.5703125" style="31" customWidth="1"/>
    <col min="520" max="526" width="9.140625" style="31"/>
    <col min="527" max="527" width="0" style="31" hidden="1" customWidth="1"/>
    <col min="528" max="755" width="9.140625" style="31"/>
    <col min="756" max="756" width="4.5703125" style="31" customWidth="1"/>
    <col min="757" max="757" width="6.5703125" style="31" customWidth="1"/>
    <col min="758" max="758" width="0" style="31" hidden="1" customWidth="1"/>
    <col min="759" max="759" width="7.28515625" style="31" customWidth="1"/>
    <col min="760" max="760" width="42.28515625" style="31" customWidth="1"/>
    <col min="761" max="761" width="23.7109375" style="31" customWidth="1"/>
    <col min="762" max="762" width="0" style="31" hidden="1" customWidth="1"/>
    <col min="763" max="763" width="10.85546875" style="31" customWidth="1"/>
    <col min="764" max="764" width="10.140625" style="31" customWidth="1"/>
    <col min="765" max="765" width="11.5703125" style="31" customWidth="1"/>
    <col min="766" max="766" width="9.7109375" style="31" customWidth="1"/>
    <col min="767" max="767" width="10.85546875" style="31" customWidth="1"/>
    <col min="768" max="768" width="11" style="31" customWidth="1"/>
    <col min="769" max="769" width="5.5703125" style="31" customWidth="1"/>
    <col min="770" max="770" width="12" style="31" customWidth="1"/>
    <col min="771" max="771" width="14.42578125" style="31" customWidth="1"/>
    <col min="772" max="772" width="13.42578125" style="31" customWidth="1"/>
    <col min="773" max="773" width="15" style="31" customWidth="1"/>
    <col min="774" max="774" width="13.42578125" style="31" customWidth="1"/>
    <col min="775" max="775" width="19.5703125" style="31" customWidth="1"/>
    <col min="776" max="782" width="9.140625" style="31"/>
    <col min="783" max="783" width="0" style="31" hidden="1" customWidth="1"/>
    <col min="784" max="1011" width="9.140625" style="31"/>
    <col min="1012" max="1012" width="4.5703125" style="31" customWidth="1"/>
    <col min="1013" max="1013" width="6.5703125" style="31" customWidth="1"/>
    <col min="1014" max="1014" width="0" style="31" hidden="1" customWidth="1"/>
    <col min="1015" max="1015" width="7.28515625" style="31" customWidth="1"/>
    <col min="1016" max="1016" width="42.28515625" style="31" customWidth="1"/>
    <col min="1017" max="1017" width="23.7109375" style="31" customWidth="1"/>
    <col min="1018" max="1018" width="0" style="31" hidden="1" customWidth="1"/>
    <col min="1019" max="1019" width="10.85546875" style="31" customWidth="1"/>
    <col min="1020" max="1020" width="10.140625" style="31" customWidth="1"/>
    <col min="1021" max="1021" width="11.5703125" style="31" customWidth="1"/>
    <col min="1022" max="1022" width="9.7109375" style="31" customWidth="1"/>
    <col min="1023" max="1023" width="10.85546875" style="31" customWidth="1"/>
    <col min="1024" max="1024" width="11" style="31" customWidth="1"/>
    <col min="1025" max="1025" width="5.5703125" style="31" customWidth="1"/>
    <col min="1026" max="1026" width="12" style="31" customWidth="1"/>
    <col min="1027" max="1027" width="14.42578125" style="31" customWidth="1"/>
    <col min="1028" max="1028" width="13.42578125" style="31" customWidth="1"/>
    <col min="1029" max="1029" width="15" style="31" customWidth="1"/>
    <col min="1030" max="1030" width="13.42578125" style="31" customWidth="1"/>
    <col min="1031" max="1031" width="19.5703125" style="31" customWidth="1"/>
    <col min="1032" max="1038" width="9.140625" style="31"/>
    <col min="1039" max="1039" width="0" style="31" hidden="1" customWidth="1"/>
    <col min="1040" max="1267" width="9.140625" style="31"/>
    <col min="1268" max="1268" width="4.5703125" style="31" customWidth="1"/>
    <col min="1269" max="1269" width="6.5703125" style="31" customWidth="1"/>
    <col min="1270" max="1270" width="0" style="31" hidden="1" customWidth="1"/>
    <col min="1271" max="1271" width="7.28515625" style="31" customWidth="1"/>
    <col min="1272" max="1272" width="42.28515625" style="31" customWidth="1"/>
    <col min="1273" max="1273" width="23.7109375" style="31" customWidth="1"/>
    <col min="1274" max="1274" width="0" style="31" hidden="1" customWidth="1"/>
    <col min="1275" max="1275" width="10.85546875" style="31" customWidth="1"/>
    <col min="1276" max="1276" width="10.140625" style="31" customWidth="1"/>
    <col min="1277" max="1277" width="11.5703125" style="31" customWidth="1"/>
    <col min="1278" max="1278" width="9.7109375" style="31" customWidth="1"/>
    <col min="1279" max="1279" width="10.85546875" style="31" customWidth="1"/>
    <col min="1280" max="1280" width="11" style="31" customWidth="1"/>
    <col min="1281" max="1281" width="5.5703125" style="31" customWidth="1"/>
    <col min="1282" max="1282" width="12" style="31" customWidth="1"/>
    <col min="1283" max="1283" width="14.42578125" style="31" customWidth="1"/>
    <col min="1284" max="1284" width="13.42578125" style="31" customWidth="1"/>
    <col min="1285" max="1285" width="15" style="31" customWidth="1"/>
    <col min="1286" max="1286" width="13.42578125" style="31" customWidth="1"/>
    <col min="1287" max="1287" width="19.5703125" style="31" customWidth="1"/>
    <col min="1288" max="1294" width="9.140625" style="31"/>
    <col min="1295" max="1295" width="0" style="31" hidden="1" customWidth="1"/>
    <col min="1296" max="1523" width="9.140625" style="31"/>
    <col min="1524" max="1524" width="4.5703125" style="31" customWidth="1"/>
    <col min="1525" max="1525" width="6.5703125" style="31" customWidth="1"/>
    <col min="1526" max="1526" width="0" style="31" hidden="1" customWidth="1"/>
    <col min="1527" max="1527" width="7.28515625" style="31" customWidth="1"/>
    <col min="1528" max="1528" width="42.28515625" style="31" customWidth="1"/>
    <col min="1529" max="1529" width="23.7109375" style="31" customWidth="1"/>
    <col min="1530" max="1530" width="0" style="31" hidden="1" customWidth="1"/>
    <col min="1531" max="1531" width="10.85546875" style="31" customWidth="1"/>
    <col min="1532" max="1532" width="10.140625" style="31" customWidth="1"/>
    <col min="1533" max="1533" width="11.5703125" style="31" customWidth="1"/>
    <col min="1534" max="1534" width="9.7109375" style="31" customWidth="1"/>
    <col min="1535" max="1535" width="10.85546875" style="31" customWidth="1"/>
    <col min="1536" max="1536" width="11" style="31" customWidth="1"/>
    <col min="1537" max="1537" width="5.5703125" style="31" customWidth="1"/>
    <col min="1538" max="1538" width="12" style="31" customWidth="1"/>
    <col min="1539" max="1539" width="14.42578125" style="31" customWidth="1"/>
    <col min="1540" max="1540" width="13.42578125" style="31" customWidth="1"/>
    <col min="1541" max="1541" width="15" style="31" customWidth="1"/>
    <col min="1542" max="1542" width="13.42578125" style="31" customWidth="1"/>
    <col min="1543" max="1543" width="19.5703125" style="31" customWidth="1"/>
    <col min="1544" max="1550" width="9.140625" style="31"/>
    <col min="1551" max="1551" width="0" style="31" hidden="1" customWidth="1"/>
    <col min="1552" max="1779" width="9.140625" style="31"/>
    <col min="1780" max="1780" width="4.5703125" style="31" customWidth="1"/>
    <col min="1781" max="1781" width="6.5703125" style="31" customWidth="1"/>
    <col min="1782" max="1782" width="0" style="31" hidden="1" customWidth="1"/>
    <col min="1783" max="1783" width="7.28515625" style="31" customWidth="1"/>
    <col min="1784" max="1784" width="42.28515625" style="31" customWidth="1"/>
    <col min="1785" max="1785" width="23.7109375" style="31" customWidth="1"/>
    <col min="1786" max="1786" width="0" style="31" hidden="1" customWidth="1"/>
    <col min="1787" max="1787" width="10.85546875" style="31" customWidth="1"/>
    <col min="1788" max="1788" width="10.140625" style="31" customWidth="1"/>
    <col min="1789" max="1789" width="11.5703125" style="31" customWidth="1"/>
    <col min="1790" max="1790" width="9.7109375" style="31" customWidth="1"/>
    <col min="1791" max="1791" width="10.85546875" style="31" customWidth="1"/>
    <col min="1792" max="1792" width="11" style="31" customWidth="1"/>
    <col min="1793" max="1793" width="5.5703125" style="31" customWidth="1"/>
    <col min="1794" max="1794" width="12" style="31" customWidth="1"/>
    <col min="1795" max="1795" width="14.42578125" style="31" customWidth="1"/>
    <col min="1796" max="1796" width="13.42578125" style="31" customWidth="1"/>
    <col min="1797" max="1797" width="15" style="31" customWidth="1"/>
    <col min="1798" max="1798" width="13.42578125" style="31" customWidth="1"/>
    <col min="1799" max="1799" width="19.5703125" style="31" customWidth="1"/>
    <col min="1800" max="1806" width="9.140625" style="31"/>
    <col min="1807" max="1807" width="0" style="31" hidden="1" customWidth="1"/>
    <col min="1808" max="2035" width="9.140625" style="31"/>
    <col min="2036" max="2036" width="4.5703125" style="31" customWidth="1"/>
    <col min="2037" max="2037" width="6.5703125" style="31" customWidth="1"/>
    <col min="2038" max="2038" width="0" style="31" hidden="1" customWidth="1"/>
    <col min="2039" max="2039" width="7.28515625" style="31" customWidth="1"/>
    <col min="2040" max="2040" width="42.28515625" style="31" customWidth="1"/>
    <col min="2041" max="2041" width="23.7109375" style="31" customWidth="1"/>
    <col min="2042" max="2042" width="0" style="31" hidden="1" customWidth="1"/>
    <col min="2043" max="2043" width="10.85546875" style="31" customWidth="1"/>
    <col min="2044" max="2044" width="10.140625" style="31" customWidth="1"/>
    <col min="2045" max="2045" width="11.5703125" style="31" customWidth="1"/>
    <col min="2046" max="2046" width="9.7109375" style="31" customWidth="1"/>
    <col min="2047" max="2047" width="10.85546875" style="31" customWidth="1"/>
    <col min="2048" max="2048" width="11" style="31" customWidth="1"/>
    <col min="2049" max="2049" width="5.5703125" style="31" customWidth="1"/>
    <col min="2050" max="2050" width="12" style="31" customWidth="1"/>
    <col min="2051" max="2051" width="14.42578125" style="31" customWidth="1"/>
    <col min="2052" max="2052" width="13.42578125" style="31" customWidth="1"/>
    <col min="2053" max="2053" width="15" style="31" customWidth="1"/>
    <col min="2054" max="2054" width="13.42578125" style="31" customWidth="1"/>
    <col min="2055" max="2055" width="19.5703125" style="31" customWidth="1"/>
    <col min="2056" max="2062" width="9.140625" style="31"/>
    <col min="2063" max="2063" width="0" style="31" hidden="1" customWidth="1"/>
    <col min="2064" max="2291" width="9.140625" style="31"/>
    <col min="2292" max="2292" width="4.5703125" style="31" customWidth="1"/>
    <col min="2293" max="2293" width="6.5703125" style="31" customWidth="1"/>
    <col min="2294" max="2294" width="0" style="31" hidden="1" customWidth="1"/>
    <col min="2295" max="2295" width="7.28515625" style="31" customWidth="1"/>
    <col min="2296" max="2296" width="42.28515625" style="31" customWidth="1"/>
    <col min="2297" max="2297" width="23.7109375" style="31" customWidth="1"/>
    <col min="2298" max="2298" width="0" style="31" hidden="1" customWidth="1"/>
    <col min="2299" max="2299" width="10.85546875" style="31" customWidth="1"/>
    <col min="2300" max="2300" width="10.140625" style="31" customWidth="1"/>
    <col min="2301" max="2301" width="11.5703125" style="31" customWidth="1"/>
    <col min="2302" max="2302" width="9.7109375" style="31" customWidth="1"/>
    <col min="2303" max="2303" width="10.85546875" style="31" customWidth="1"/>
    <col min="2304" max="2304" width="11" style="31" customWidth="1"/>
    <col min="2305" max="2305" width="5.5703125" style="31" customWidth="1"/>
    <col min="2306" max="2306" width="12" style="31" customWidth="1"/>
    <col min="2307" max="2307" width="14.42578125" style="31" customWidth="1"/>
    <col min="2308" max="2308" width="13.42578125" style="31" customWidth="1"/>
    <col min="2309" max="2309" width="15" style="31" customWidth="1"/>
    <col min="2310" max="2310" width="13.42578125" style="31" customWidth="1"/>
    <col min="2311" max="2311" width="19.5703125" style="31" customWidth="1"/>
    <col min="2312" max="2318" width="9.140625" style="31"/>
    <col min="2319" max="2319" width="0" style="31" hidden="1" customWidth="1"/>
    <col min="2320" max="2547" width="9.140625" style="31"/>
    <col min="2548" max="2548" width="4.5703125" style="31" customWidth="1"/>
    <col min="2549" max="2549" width="6.5703125" style="31" customWidth="1"/>
    <col min="2550" max="2550" width="0" style="31" hidden="1" customWidth="1"/>
    <col min="2551" max="2551" width="7.28515625" style="31" customWidth="1"/>
    <col min="2552" max="2552" width="42.28515625" style="31" customWidth="1"/>
    <col min="2553" max="2553" width="23.7109375" style="31" customWidth="1"/>
    <col min="2554" max="2554" width="0" style="31" hidden="1" customWidth="1"/>
    <col min="2555" max="2555" width="10.85546875" style="31" customWidth="1"/>
    <col min="2556" max="2556" width="10.140625" style="31" customWidth="1"/>
    <col min="2557" max="2557" width="11.5703125" style="31" customWidth="1"/>
    <col min="2558" max="2558" width="9.7109375" style="31" customWidth="1"/>
    <col min="2559" max="2559" width="10.85546875" style="31" customWidth="1"/>
    <col min="2560" max="2560" width="11" style="31" customWidth="1"/>
    <col min="2561" max="2561" width="5.5703125" style="31" customWidth="1"/>
    <col min="2562" max="2562" width="12" style="31" customWidth="1"/>
    <col min="2563" max="2563" width="14.42578125" style="31" customWidth="1"/>
    <col min="2564" max="2564" width="13.42578125" style="31" customWidth="1"/>
    <col min="2565" max="2565" width="15" style="31" customWidth="1"/>
    <col min="2566" max="2566" width="13.42578125" style="31" customWidth="1"/>
    <col min="2567" max="2567" width="19.5703125" style="31" customWidth="1"/>
    <col min="2568" max="2574" width="9.140625" style="31"/>
    <col min="2575" max="2575" width="0" style="31" hidden="1" customWidth="1"/>
    <col min="2576" max="2803" width="9.140625" style="31"/>
    <col min="2804" max="2804" width="4.5703125" style="31" customWidth="1"/>
    <col min="2805" max="2805" width="6.5703125" style="31" customWidth="1"/>
    <col min="2806" max="2806" width="0" style="31" hidden="1" customWidth="1"/>
    <col min="2807" max="2807" width="7.28515625" style="31" customWidth="1"/>
    <col min="2808" max="2808" width="42.28515625" style="31" customWidth="1"/>
    <col min="2809" max="2809" width="23.7109375" style="31" customWidth="1"/>
    <col min="2810" max="2810" width="0" style="31" hidden="1" customWidth="1"/>
    <col min="2811" max="2811" width="10.85546875" style="31" customWidth="1"/>
    <col min="2812" max="2812" width="10.140625" style="31" customWidth="1"/>
    <col min="2813" max="2813" width="11.5703125" style="31" customWidth="1"/>
    <col min="2814" max="2814" width="9.7109375" style="31" customWidth="1"/>
    <col min="2815" max="2815" width="10.85546875" style="31" customWidth="1"/>
    <col min="2816" max="2816" width="11" style="31" customWidth="1"/>
    <col min="2817" max="2817" width="5.5703125" style="31" customWidth="1"/>
    <col min="2818" max="2818" width="12" style="31" customWidth="1"/>
    <col min="2819" max="2819" width="14.42578125" style="31" customWidth="1"/>
    <col min="2820" max="2820" width="13.42578125" style="31" customWidth="1"/>
    <col min="2821" max="2821" width="15" style="31" customWidth="1"/>
    <col min="2822" max="2822" width="13.42578125" style="31" customWidth="1"/>
    <col min="2823" max="2823" width="19.5703125" style="31" customWidth="1"/>
    <col min="2824" max="2830" width="9.140625" style="31"/>
    <col min="2831" max="2831" width="0" style="31" hidden="1" customWidth="1"/>
    <col min="2832" max="3059" width="9.140625" style="31"/>
    <col min="3060" max="3060" width="4.5703125" style="31" customWidth="1"/>
    <col min="3061" max="3061" width="6.5703125" style="31" customWidth="1"/>
    <col min="3062" max="3062" width="0" style="31" hidden="1" customWidth="1"/>
    <col min="3063" max="3063" width="7.28515625" style="31" customWidth="1"/>
    <col min="3064" max="3064" width="42.28515625" style="31" customWidth="1"/>
    <col min="3065" max="3065" width="23.7109375" style="31" customWidth="1"/>
    <col min="3066" max="3066" width="0" style="31" hidden="1" customWidth="1"/>
    <col min="3067" max="3067" width="10.85546875" style="31" customWidth="1"/>
    <col min="3068" max="3068" width="10.140625" style="31" customWidth="1"/>
    <col min="3069" max="3069" width="11.5703125" style="31" customWidth="1"/>
    <col min="3070" max="3070" width="9.7109375" style="31" customWidth="1"/>
    <col min="3071" max="3071" width="10.85546875" style="31" customWidth="1"/>
    <col min="3072" max="3072" width="11" style="31" customWidth="1"/>
    <col min="3073" max="3073" width="5.5703125" style="31" customWidth="1"/>
    <col min="3074" max="3074" width="12" style="31" customWidth="1"/>
    <col min="3075" max="3075" width="14.42578125" style="31" customWidth="1"/>
    <col min="3076" max="3076" width="13.42578125" style="31" customWidth="1"/>
    <col min="3077" max="3077" width="15" style="31" customWidth="1"/>
    <col min="3078" max="3078" width="13.42578125" style="31" customWidth="1"/>
    <col min="3079" max="3079" width="19.5703125" style="31" customWidth="1"/>
    <col min="3080" max="3086" width="9.140625" style="31"/>
    <col min="3087" max="3087" width="0" style="31" hidden="1" customWidth="1"/>
    <col min="3088" max="3315" width="9.140625" style="31"/>
    <col min="3316" max="3316" width="4.5703125" style="31" customWidth="1"/>
    <col min="3317" max="3317" width="6.5703125" style="31" customWidth="1"/>
    <col min="3318" max="3318" width="0" style="31" hidden="1" customWidth="1"/>
    <col min="3319" max="3319" width="7.28515625" style="31" customWidth="1"/>
    <col min="3320" max="3320" width="42.28515625" style="31" customWidth="1"/>
    <col min="3321" max="3321" width="23.7109375" style="31" customWidth="1"/>
    <col min="3322" max="3322" width="0" style="31" hidden="1" customWidth="1"/>
    <col min="3323" max="3323" width="10.85546875" style="31" customWidth="1"/>
    <col min="3324" max="3324" width="10.140625" style="31" customWidth="1"/>
    <col min="3325" max="3325" width="11.5703125" style="31" customWidth="1"/>
    <col min="3326" max="3326" width="9.7109375" style="31" customWidth="1"/>
    <col min="3327" max="3327" width="10.85546875" style="31" customWidth="1"/>
    <col min="3328" max="3328" width="11" style="31" customWidth="1"/>
    <col min="3329" max="3329" width="5.5703125" style="31" customWidth="1"/>
    <col min="3330" max="3330" width="12" style="31" customWidth="1"/>
    <col min="3331" max="3331" width="14.42578125" style="31" customWidth="1"/>
    <col min="3332" max="3332" width="13.42578125" style="31" customWidth="1"/>
    <col min="3333" max="3333" width="15" style="31" customWidth="1"/>
    <col min="3334" max="3334" width="13.42578125" style="31" customWidth="1"/>
    <col min="3335" max="3335" width="19.5703125" style="31" customWidth="1"/>
    <col min="3336" max="3342" width="9.140625" style="31"/>
    <col min="3343" max="3343" width="0" style="31" hidden="1" customWidth="1"/>
    <col min="3344" max="3571" width="9.140625" style="31"/>
    <col min="3572" max="3572" width="4.5703125" style="31" customWidth="1"/>
    <col min="3573" max="3573" width="6.5703125" style="31" customWidth="1"/>
    <col min="3574" max="3574" width="0" style="31" hidden="1" customWidth="1"/>
    <col min="3575" max="3575" width="7.28515625" style="31" customWidth="1"/>
    <col min="3576" max="3576" width="42.28515625" style="31" customWidth="1"/>
    <col min="3577" max="3577" width="23.7109375" style="31" customWidth="1"/>
    <col min="3578" max="3578" width="0" style="31" hidden="1" customWidth="1"/>
    <col min="3579" max="3579" width="10.85546875" style="31" customWidth="1"/>
    <col min="3580" max="3580" width="10.140625" style="31" customWidth="1"/>
    <col min="3581" max="3581" width="11.5703125" style="31" customWidth="1"/>
    <col min="3582" max="3582" width="9.7109375" style="31" customWidth="1"/>
    <col min="3583" max="3583" width="10.85546875" style="31" customWidth="1"/>
    <col min="3584" max="3584" width="11" style="31" customWidth="1"/>
    <col min="3585" max="3585" width="5.5703125" style="31" customWidth="1"/>
    <col min="3586" max="3586" width="12" style="31" customWidth="1"/>
    <col min="3587" max="3587" width="14.42578125" style="31" customWidth="1"/>
    <col min="3588" max="3588" width="13.42578125" style="31" customWidth="1"/>
    <col min="3589" max="3589" width="15" style="31" customWidth="1"/>
    <col min="3590" max="3590" width="13.42578125" style="31" customWidth="1"/>
    <col min="3591" max="3591" width="19.5703125" style="31" customWidth="1"/>
    <col min="3592" max="3598" width="9.140625" style="31"/>
    <col min="3599" max="3599" width="0" style="31" hidden="1" customWidth="1"/>
    <col min="3600" max="3827" width="9.140625" style="31"/>
    <col min="3828" max="3828" width="4.5703125" style="31" customWidth="1"/>
    <col min="3829" max="3829" width="6.5703125" style="31" customWidth="1"/>
    <col min="3830" max="3830" width="0" style="31" hidden="1" customWidth="1"/>
    <col min="3831" max="3831" width="7.28515625" style="31" customWidth="1"/>
    <col min="3832" max="3832" width="42.28515625" style="31" customWidth="1"/>
    <col min="3833" max="3833" width="23.7109375" style="31" customWidth="1"/>
    <col min="3834" max="3834" width="0" style="31" hidden="1" customWidth="1"/>
    <col min="3835" max="3835" width="10.85546875" style="31" customWidth="1"/>
    <col min="3836" max="3836" width="10.140625" style="31" customWidth="1"/>
    <col min="3837" max="3837" width="11.5703125" style="31" customWidth="1"/>
    <col min="3838" max="3838" width="9.7109375" style="31" customWidth="1"/>
    <col min="3839" max="3839" width="10.85546875" style="31" customWidth="1"/>
    <col min="3840" max="3840" width="11" style="31" customWidth="1"/>
    <col min="3841" max="3841" width="5.5703125" style="31" customWidth="1"/>
    <col min="3842" max="3842" width="12" style="31" customWidth="1"/>
    <col min="3843" max="3843" width="14.42578125" style="31" customWidth="1"/>
    <col min="3844" max="3844" width="13.42578125" style="31" customWidth="1"/>
    <col min="3845" max="3845" width="15" style="31" customWidth="1"/>
    <col min="3846" max="3846" width="13.42578125" style="31" customWidth="1"/>
    <col min="3847" max="3847" width="19.5703125" style="31" customWidth="1"/>
    <col min="3848" max="3854" width="9.140625" style="31"/>
    <col min="3855" max="3855" width="0" style="31" hidden="1" customWidth="1"/>
    <col min="3856" max="4083" width="9.140625" style="31"/>
    <col min="4084" max="4084" width="4.5703125" style="31" customWidth="1"/>
    <col min="4085" max="4085" width="6.5703125" style="31" customWidth="1"/>
    <col min="4086" max="4086" width="0" style="31" hidden="1" customWidth="1"/>
    <col min="4087" max="4087" width="7.28515625" style="31" customWidth="1"/>
    <col min="4088" max="4088" width="42.28515625" style="31" customWidth="1"/>
    <col min="4089" max="4089" width="23.7109375" style="31" customWidth="1"/>
    <col min="4090" max="4090" width="0" style="31" hidden="1" customWidth="1"/>
    <col min="4091" max="4091" width="10.85546875" style="31" customWidth="1"/>
    <col min="4092" max="4092" width="10.140625" style="31" customWidth="1"/>
    <col min="4093" max="4093" width="11.5703125" style="31" customWidth="1"/>
    <col min="4094" max="4094" width="9.7109375" style="31" customWidth="1"/>
    <col min="4095" max="4095" width="10.85546875" style="31" customWidth="1"/>
    <col min="4096" max="4096" width="11" style="31" customWidth="1"/>
    <col min="4097" max="4097" width="5.5703125" style="31" customWidth="1"/>
    <col min="4098" max="4098" width="12" style="31" customWidth="1"/>
    <col min="4099" max="4099" width="14.42578125" style="31" customWidth="1"/>
    <col min="4100" max="4100" width="13.42578125" style="31" customWidth="1"/>
    <col min="4101" max="4101" width="15" style="31" customWidth="1"/>
    <col min="4102" max="4102" width="13.42578125" style="31" customWidth="1"/>
    <col min="4103" max="4103" width="19.5703125" style="31" customWidth="1"/>
    <col min="4104" max="4110" width="9.140625" style="31"/>
    <col min="4111" max="4111" width="0" style="31" hidden="1" customWidth="1"/>
    <col min="4112" max="4339" width="9.140625" style="31"/>
    <col min="4340" max="4340" width="4.5703125" style="31" customWidth="1"/>
    <col min="4341" max="4341" width="6.5703125" style="31" customWidth="1"/>
    <col min="4342" max="4342" width="0" style="31" hidden="1" customWidth="1"/>
    <col min="4343" max="4343" width="7.28515625" style="31" customWidth="1"/>
    <col min="4344" max="4344" width="42.28515625" style="31" customWidth="1"/>
    <col min="4345" max="4345" width="23.7109375" style="31" customWidth="1"/>
    <col min="4346" max="4346" width="0" style="31" hidden="1" customWidth="1"/>
    <col min="4347" max="4347" width="10.85546875" style="31" customWidth="1"/>
    <col min="4348" max="4348" width="10.140625" style="31" customWidth="1"/>
    <col min="4349" max="4349" width="11.5703125" style="31" customWidth="1"/>
    <col min="4350" max="4350" width="9.7109375" style="31" customWidth="1"/>
    <col min="4351" max="4351" width="10.85546875" style="31" customWidth="1"/>
    <col min="4352" max="4352" width="11" style="31" customWidth="1"/>
    <col min="4353" max="4353" width="5.5703125" style="31" customWidth="1"/>
    <col min="4354" max="4354" width="12" style="31" customWidth="1"/>
    <col min="4355" max="4355" width="14.42578125" style="31" customWidth="1"/>
    <col min="4356" max="4356" width="13.42578125" style="31" customWidth="1"/>
    <col min="4357" max="4357" width="15" style="31" customWidth="1"/>
    <col min="4358" max="4358" width="13.42578125" style="31" customWidth="1"/>
    <col min="4359" max="4359" width="19.5703125" style="31" customWidth="1"/>
    <col min="4360" max="4366" width="9.140625" style="31"/>
    <col min="4367" max="4367" width="0" style="31" hidden="1" customWidth="1"/>
    <col min="4368" max="4595" width="9.140625" style="31"/>
    <col min="4596" max="4596" width="4.5703125" style="31" customWidth="1"/>
    <col min="4597" max="4597" width="6.5703125" style="31" customWidth="1"/>
    <col min="4598" max="4598" width="0" style="31" hidden="1" customWidth="1"/>
    <col min="4599" max="4599" width="7.28515625" style="31" customWidth="1"/>
    <col min="4600" max="4600" width="42.28515625" style="31" customWidth="1"/>
    <col min="4601" max="4601" width="23.7109375" style="31" customWidth="1"/>
    <col min="4602" max="4602" width="0" style="31" hidden="1" customWidth="1"/>
    <col min="4603" max="4603" width="10.85546875" style="31" customWidth="1"/>
    <col min="4604" max="4604" width="10.140625" style="31" customWidth="1"/>
    <col min="4605" max="4605" width="11.5703125" style="31" customWidth="1"/>
    <col min="4606" max="4606" width="9.7109375" style="31" customWidth="1"/>
    <col min="4607" max="4607" width="10.85546875" style="31" customWidth="1"/>
    <col min="4608" max="4608" width="11" style="31" customWidth="1"/>
    <col min="4609" max="4609" width="5.5703125" style="31" customWidth="1"/>
    <col min="4610" max="4610" width="12" style="31" customWidth="1"/>
    <col min="4611" max="4611" width="14.42578125" style="31" customWidth="1"/>
    <col min="4612" max="4612" width="13.42578125" style="31" customWidth="1"/>
    <col min="4613" max="4613" width="15" style="31" customWidth="1"/>
    <col min="4614" max="4614" width="13.42578125" style="31" customWidth="1"/>
    <col min="4615" max="4615" width="19.5703125" style="31" customWidth="1"/>
    <col min="4616" max="4622" width="9.140625" style="31"/>
    <col min="4623" max="4623" width="0" style="31" hidden="1" customWidth="1"/>
    <col min="4624" max="4851" width="9.140625" style="31"/>
    <col min="4852" max="4852" width="4.5703125" style="31" customWidth="1"/>
    <col min="4853" max="4853" width="6.5703125" style="31" customWidth="1"/>
    <col min="4854" max="4854" width="0" style="31" hidden="1" customWidth="1"/>
    <col min="4855" max="4855" width="7.28515625" style="31" customWidth="1"/>
    <col min="4856" max="4856" width="42.28515625" style="31" customWidth="1"/>
    <col min="4857" max="4857" width="23.7109375" style="31" customWidth="1"/>
    <col min="4858" max="4858" width="0" style="31" hidden="1" customWidth="1"/>
    <col min="4859" max="4859" width="10.85546875" style="31" customWidth="1"/>
    <col min="4860" max="4860" width="10.140625" style="31" customWidth="1"/>
    <col min="4861" max="4861" width="11.5703125" style="31" customWidth="1"/>
    <col min="4862" max="4862" width="9.7109375" style="31" customWidth="1"/>
    <col min="4863" max="4863" width="10.85546875" style="31" customWidth="1"/>
    <col min="4864" max="4864" width="11" style="31" customWidth="1"/>
    <col min="4865" max="4865" width="5.5703125" style="31" customWidth="1"/>
    <col min="4866" max="4866" width="12" style="31" customWidth="1"/>
    <col min="4867" max="4867" width="14.42578125" style="31" customWidth="1"/>
    <col min="4868" max="4868" width="13.42578125" style="31" customWidth="1"/>
    <col min="4869" max="4869" width="15" style="31" customWidth="1"/>
    <col min="4870" max="4870" width="13.42578125" style="31" customWidth="1"/>
    <col min="4871" max="4871" width="19.5703125" style="31" customWidth="1"/>
    <col min="4872" max="4878" width="9.140625" style="31"/>
    <col min="4879" max="4879" width="0" style="31" hidden="1" customWidth="1"/>
    <col min="4880" max="5107" width="9.140625" style="31"/>
    <col min="5108" max="5108" width="4.5703125" style="31" customWidth="1"/>
    <col min="5109" max="5109" width="6.5703125" style="31" customWidth="1"/>
    <col min="5110" max="5110" width="0" style="31" hidden="1" customWidth="1"/>
    <col min="5111" max="5111" width="7.28515625" style="31" customWidth="1"/>
    <col min="5112" max="5112" width="42.28515625" style="31" customWidth="1"/>
    <col min="5113" max="5113" width="23.7109375" style="31" customWidth="1"/>
    <col min="5114" max="5114" width="0" style="31" hidden="1" customWidth="1"/>
    <col min="5115" max="5115" width="10.85546875" style="31" customWidth="1"/>
    <col min="5116" max="5116" width="10.140625" style="31" customWidth="1"/>
    <col min="5117" max="5117" width="11.5703125" style="31" customWidth="1"/>
    <col min="5118" max="5118" width="9.7109375" style="31" customWidth="1"/>
    <col min="5119" max="5119" width="10.85546875" style="31" customWidth="1"/>
    <col min="5120" max="5120" width="11" style="31" customWidth="1"/>
    <col min="5121" max="5121" width="5.5703125" style="31" customWidth="1"/>
    <col min="5122" max="5122" width="12" style="31" customWidth="1"/>
    <col min="5123" max="5123" width="14.42578125" style="31" customWidth="1"/>
    <col min="5124" max="5124" width="13.42578125" style="31" customWidth="1"/>
    <col min="5125" max="5125" width="15" style="31" customWidth="1"/>
    <col min="5126" max="5126" width="13.42578125" style="31" customWidth="1"/>
    <col min="5127" max="5127" width="19.5703125" style="31" customWidth="1"/>
    <col min="5128" max="5134" width="9.140625" style="31"/>
    <col min="5135" max="5135" width="0" style="31" hidden="1" customWidth="1"/>
    <col min="5136" max="5363" width="9.140625" style="31"/>
    <col min="5364" max="5364" width="4.5703125" style="31" customWidth="1"/>
    <col min="5365" max="5365" width="6.5703125" style="31" customWidth="1"/>
    <col min="5366" max="5366" width="0" style="31" hidden="1" customWidth="1"/>
    <col min="5367" max="5367" width="7.28515625" style="31" customWidth="1"/>
    <col min="5368" max="5368" width="42.28515625" style="31" customWidth="1"/>
    <col min="5369" max="5369" width="23.7109375" style="31" customWidth="1"/>
    <col min="5370" max="5370" width="0" style="31" hidden="1" customWidth="1"/>
    <col min="5371" max="5371" width="10.85546875" style="31" customWidth="1"/>
    <col min="5372" max="5372" width="10.140625" style="31" customWidth="1"/>
    <col min="5373" max="5373" width="11.5703125" style="31" customWidth="1"/>
    <col min="5374" max="5374" width="9.7109375" style="31" customWidth="1"/>
    <col min="5375" max="5375" width="10.85546875" style="31" customWidth="1"/>
    <col min="5376" max="5376" width="11" style="31" customWidth="1"/>
    <col min="5377" max="5377" width="5.5703125" style="31" customWidth="1"/>
    <col min="5378" max="5378" width="12" style="31" customWidth="1"/>
    <col min="5379" max="5379" width="14.42578125" style="31" customWidth="1"/>
    <col min="5380" max="5380" width="13.42578125" style="31" customWidth="1"/>
    <col min="5381" max="5381" width="15" style="31" customWidth="1"/>
    <col min="5382" max="5382" width="13.42578125" style="31" customWidth="1"/>
    <col min="5383" max="5383" width="19.5703125" style="31" customWidth="1"/>
    <col min="5384" max="5390" width="9.140625" style="31"/>
    <col min="5391" max="5391" width="0" style="31" hidden="1" customWidth="1"/>
    <col min="5392" max="5619" width="9.140625" style="31"/>
    <col min="5620" max="5620" width="4.5703125" style="31" customWidth="1"/>
    <col min="5621" max="5621" width="6.5703125" style="31" customWidth="1"/>
    <col min="5622" max="5622" width="0" style="31" hidden="1" customWidth="1"/>
    <col min="5623" max="5623" width="7.28515625" style="31" customWidth="1"/>
    <col min="5624" max="5624" width="42.28515625" style="31" customWidth="1"/>
    <col min="5625" max="5625" width="23.7109375" style="31" customWidth="1"/>
    <col min="5626" max="5626" width="0" style="31" hidden="1" customWidth="1"/>
    <col min="5627" max="5627" width="10.85546875" style="31" customWidth="1"/>
    <col min="5628" max="5628" width="10.140625" style="31" customWidth="1"/>
    <col min="5629" max="5629" width="11.5703125" style="31" customWidth="1"/>
    <col min="5630" max="5630" width="9.7109375" style="31" customWidth="1"/>
    <col min="5631" max="5631" width="10.85546875" style="31" customWidth="1"/>
    <col min="5632" max="5632" width="11" style="31" customWidth="1"/>
    <col min="5633" max="5633" width="5.5703125" style="31" customWidth="1"/>
    <col min="5634" max="5634" width="12" style="31" customWidth="1"/>
    <col min="5635" max="5635" width="14.42578125" style="31" customWidth="1"/>
    <col min="5636" max="5636" width="13.42578125" style="31" customWidth="1"/>
    <col min="5637" max="5637" width="15" style="31" customWidth="1"/>
    <col min="5638" max="5638" width="13.42578125" style="31" customWidth="1"/>
    <col min="5639" max="5639" width="19.5703125" style="31" customWidth="1"/>
    <col min="5640" max="5646" width="9.140625" style="31"/>
    <col min="5647" max="5647" width="0" style="31" hidden="1" customWidth="1"/>
    <col min="5648" max="5875" width="9.140625" style="31"/>
    <col min="5876" max="5876" width="4.5703125" style="31" customWidth="1"/>
    <col min="5877" max="5877" width="6.5703125" style="31" customWidth="1"/>
    <col min="5878" max="5878" width="0" style="31" hidden="1" customWidth="1"/>
    <col min="5879" max="5879" width="7.28515625" style="31" customWidth="1"/>
    <col min="5880" max="5880" width="42.28515625" style="31" customWidth="1"/>
    <col min="5881" max="5881" width="23.7109375" style="31" customWidth="1"/>
    <col min="5882" max="5882" width="0" style="31" hidden="1" customWidth="1"/>
    <col min="5883" max="5883" width="10.85546875" style="31" customWidth="1"/>
    <col min="5884" max="5884" width="10.140625" style="31" customWidth="1"/>
    <col min="5885" max="5885" width="11.5703125" style="31" customWidth="1"/>
    <col min="5886" max="5886" width="9.7109375" style="31" customWidth="1"/>
    <col min="5887" max="5887" width="10.85546875" style="31" customWidth="1"/>
    <col min="5888" max="5888" width="11" style="31" customWidth="1"/>
    <col min="5889" max="5889" width="5.5703125" style="31" customWidth="1"/>
    <col min="5890" max="5890" width="12" style="31" customWidth="1"/>
    <col min="5891" max="5891" width="14.42578125" style="31" customWidth="1"/>
    <col min="5892" max="5892" width="13.42578125" style="31" customWidth="1"/>
    <col min="5893" max="5893" width="15" style="31" customWidth="1"/>
    <col min="5894" max="5894" width="13.42578125" style="31" customWidth="1"/>
    <col min="5895" max="5895" width="19.5703125" style="31" customWidth="1"/>
    <col min="5896" max="5902" width="9.140625" style="31"/>
    <col min="5903" max="5903" width="0" style="31" hidden="1" customWidth="1"/>
    <col min="5904" max="6131" width="9.140625" style="31"/>
    <col min="6132" max="6132" width="4.5703125" style="31" customWidth="1"/>
    <col min="6133" max="6133" width="6.5703125" style="31" customWidth="1"/>
    <col min="6134" max="6134" width="0" style="31" hidden="1" customWidth="1"/>
    <col min="6135" max="6135" width="7.28515625" style="31" customWidth="1"/>
    <col min="6136" max="6136" width="42.28515625" style="31" customWidth="1"/>
    <col min="6137" max="6137" width="23.7109375" style="31" customWidth="1"/>
    <col min="6138" max="6138" width="0" style="31" hidden="1" customWidth="1"/>
    <col min="6139" max="6139" width="10.85546875" style="31" customWidth="1"/>
    <col min="6140" max="6140" width="10.140625" style="31" customWidth="1"/>
    <col min="6141" max="6141" width="11.5703125" style="31" customWidth="1"/>
    <col min="6142" max="6142" width="9.7109375" style="31" customWidth="1"/>
    <col min="6143" max="6143" width="10.85546875" style="31" customWidth="1"/>
    <col min="6144" max="6144" width="11" style="31" customWidth="1"/>
    <col min="6145" max="6145" width="5.5703125" style="31" customWidth="1"/>
    <col min="6146" max="6146" width="12" style="31" customWidth="1"/>
    <col min="6147" max="6147" width="14.42578125" style="31" customWidth="1"/>
    <col min="6148" max="6148" width="13.42578125" style="31" customWidth="1"/>
    <col min="6149" max="6149" width="15" style="31" customWidth="1"/>
    <col min="6150" max="6150" width="13.42578125" style="31" customWidth="1"/>
    <col min="6151" max="6151" width="19.5703125" style="31" customWidth="1"/>
    <col min="6152" max="6158" width="9.140625" style="31"/>
    <col min="6159" max="6159" width="0" style="31" hidden="1" customWidth="1"/>
    <col min="6160" max="6387" width="9.140625" style="31"/>
    <col min="6388" max="6388" width="4.5703125" style="31" customWidth="1"/>
    <col min="6389" max="6389" width="6.5703125" style="31" customWidth="1"/>
    <col min="6390" max="6390" width="0" style="31" hidden="1" customWidth="1"/>
    <col min="6391" max="6391" width="7.28515625" style="31" customWidth="1"/>
    <col min="6392" max="6392" width="42.28515625" style="31" customWidth="1"/>
    <col min="6393" max="6393" width="23.7109375" style="31" customWidth="1"/>
    <col min="6394" max="6394" width="0" style="31" hidden="1" customWidth="1"/>
    <col min="6395" max="6395" width="10.85546875" style="31" customWidth="1"/>
    <col min="6396" max="6396" width="10.140625" style="31" customWidth="1"/>
    <col min="6397" max="6397" width="11.5703125" style="31" customWidth="1"/>
    <col min="6398" max="6398" width="9.7109375" style="31" customWidth="1"/>
    <col min="6399" max="6399" width="10.85546875" style="31" customWidth="1"/>
    <col min="6400" max="6400" width="11" style="31" customWidth="1"/>
    <col min="6401" max="6401" width="5.5703125" style="31" customWidth="1"/>
    <col min="6402" max="6402" width="12" style="31" customWidth="1"/>
    <col min="6403" max="6403" width="14.42578125" style="31" customWidth="1"/>
    <col min="6404" max="6404" width="13.42578125" style="31" customWidth="1"/>
    <col min="6405" max="6405" width="15" style="31" customWidth="1"/>
    <col min="6406" max="6406" width="13.42578125" style="31" customWidth="1"/>
    <col min="6407" max="6407" width="19.5703125" style="31" customWidth="1"/>
    <col min="6408" max="6414" width="9.140625" style="31"/>
    <col min="6415" max="6415" width="0" style="31" hidden="1" customWidth="1"/>
    <col min="6416" max="6643" width="9.140625" style="31"/>
    <col min="6644" max="6644" width="4.5703125" style="31" customWidth="1"/>
    <col min="6645" max="6645" width="6.5703125" style="31" customWidth="1"/>
    <col min="6646" max="6646" width="0" style="31" hidden="1" customWidth="1"/>
    <col min="6647" max="6647" width="7.28515625" style="31" customWidth="1"/>
    <col min="6648" max="6648" width="42.28515625" style="31" customWidth="1"/>
    <col min="6649" max="6649" width="23.7109375" style="31" customWidth="1"/>
    <col min="6650" max="6650" width="0" style="31" hidden="1" customWidth="1"/>
    <col min="6651" max="6651" width="10.85546875" style="31" customWidth="1"/>
    <col min="6652" max="6652" width="10.140625" style="31" customWidth="1"/>
    <col min="6653" max="6653" width="11.5703125" style="31" customWidth="1"/>
    <col min="6654" max="6654" width="9.7109375" style="31" customWidth="1"/>
    <col min="6655" max="6655" width="10.85546875" style="31" customWidth="1"/>
    <col min="6656" max="6656" width="11" style="31" customWidth="1"/>
    <col min="6657" max="6657" width="5.5703125" style="31" customWidth="1"/>
    <col min="6658" max="6658" width="12" style="31" customWidth="1"/>
    <col min="6659" max="6659" width="14.42578125" style="31" customWidth="1"/>
    <col min="6660" max="6660" width="13.42578125" style="31" customWidth="1"/>
    <col min="6661" max="6661" width="15" style="31" customWidth="1"/>
    <col min="6662" max="6662" width="13.42578125" style="31" customWidth="1"/>
    <col min="6663" max="6663" width="19.5703125" style="31" customWidth="1"/>
    <col min="6664" max="6670" width="9.140625" style="31"/>
    <col min="6671" max="6671" width="0" style="31" hidden="1" customWidth="1"/>
    <col min="6672" max="6899" width="9.140625" style="31"/>
    <col min="6900" max="6900" width="4.5703125" style="31" customWidth="1"/>
    <col min="6901" max="6901" width="6.5703125" style="31" customWidth="1"/>
    <col min="6902" max="6902" width="0" style="31" hidden="1" customWidth="1"/>
    <col min="6903" max="6903" width="7.28515625" style="31" customWidth="1"/>
    <col min="6904" max="6904" width="42.28515625" style="31" customWidth="1"/>
    <col min="6905" max="6905" width="23.7109375" style="31" customWidth="1"/>
    <col min="6906" max="6906" width="0" style="31" hidden="1" customWidth="1"/>
    <col min="6907" max="6907" width="10.85546875" style="31" customWidth="1"/>
    <col min="6908" max="6908" width="10.140625" style="31" customWidth="1"/>
    <col min="6909" max="6909" width="11.5703125" style="31" customWidth="1"/>
    <col min="6910" max="6910" width="9.7109375" style="31" customWidth="1"/>
    <col min="6911" max="6911" width="10.85546875" style="31" customWidth="1"/>
    <col min="6912" max="6912" width="11" style="31" customWidth="1"/>
    <col min="6913" max="6913" width="5.5703125" style="31" customWidth="1"/>
    <col min="6914" max="6914" width="12" style="31" customWidth="1"/>
    <col min="6915" max="6915" width="14.42578125" style="31" customWidth="1"/>
    <col min="6916" max="6916" width="13.42578125" style="31" customWidth="1"/>
    <col min="6917" max="6917" width="15" style="31" customWidth="1"/>
    <col min="6918" max="6918" width="13.42578125" style="31" customWidth="1"/>
    <col min="6919" max="6919" width="19.5703125" style="31" customWidth="1"/>
    <col min="6920" max="6926" width="9.140625" style="31"/>
    <col min="6927" max="6927" width="0" style="31" hidden="1" customWidth="1"/>
    <col min="6928" max="7155" width="9.140625" style="31"/>
    <col min="7156" max="7156" width="4.5703125" style="31" customWidth="1"/>
    <col min="7157" max="7157" width="6.5703125" style="31" customWidth="1"/>
    <col min="7158" max="7158" width="0" style="31" hidden="1" customWidth="1"/>
    <col min="7159" max="7159" width="7.28515625" style="31" customWidth="1"/>
    <col min="7160" max="7160" width="42.28515625" style="31" customWidth="1"/>
    <col min="7161" max="7161" width="23.7109375" style="31" customWidth="1"/>
    <col min="7162" max="7162" width="0" style="31" hidden="1" customWidth="1"/>
    <col min="7163" max="7163" width="10.85546875" style="31" customWidth="1"/>
    <col min="7164" max="7164" width="10.140625" style="31" customWidth="1"/>
    <col min="7165" max="7165" width="11.5703125" style="31" customWidth="1"/>
    <col min="7166" max="7166" width="9.7109375" style="31" customWidth="1"/>
    <col min="7167" max="7167" width="10.85546875" style="31" customWidth="1"/>
    <col min="7168" max="7168" width="11" style="31" customWidth="1"/>
    <col min="7169" max="7169" width="5.5703125" style="31" customWidth="1"/>
    <col min="7170" max="7170" width="12" style="31" customWidth="1"/>
    <col min="7171" max="7171" width="14.42578125" style="31" customWidth="1"/>
    <col min="7172" max="7172" width="13.42578125" style="31" customWidth="1"/>
    <col min="7173" max="7173" width="15" style="31" customWidth="1"/>
    <col min="7174" max="7174" width="13.42578125" style="31" customWidth="1"/>
    <col min="7175" max="7175" width="19.5703125" style="31" customWidth="1"/>
    <col min="7176" max="7182" width="9.140625" style="31"/>
    <col min="7183" max="7183" width="0" style="31" hidden="1" customWidth="1"/>
    <col min="7184" max="7411" width="9.140625" style="31"/>
    <col min="7412" max="7412" width="4.5703125" style="31" customWidth="1"/>
    <col min="7413" max="7413" width="6.5703125" style="31" customWidth="1"/>
    <col min="7414" max="7414" width="0" style="31" hidden="1" customWidth="1"/>
    <col min="7415" max="7415" width="7.28515625" style="31" customWidth="1"/>
    <col min="7416" max="7416" width="42.28515625" style="31" customWidth="1"/>
    <col min="7417" max="7417" width="23.7109375" style="31" customWidth="1"/>
    <col min="7418" max="7418" width="0" style="31" hidden="1" customWidth="1"/>
    <col min="7419" max="7419" width="10.85546875" style="31" customWidth="1"/>
    <col min="7420" max="7420" width="10.140625" style="31" customWidth="1"/>
    <col min="7421" max="7421" width="11.5703125" style="31" customWidth="1"/>
    <col min="7422" max="7422" width="9.7109375" style="31" customWidth="1"/>
    <col min="7423" max="7423" width="10.85546875" style="31" customWidth="1"/>
    <col min="7424" max="7424" width="11" style="31" customWidth="1"/>
    <col min="7425" max="7425" width="5.5703125" style="31" customWidth="1"/>
    <col min="7426" max="7426" width="12" style="31" customWidth="1"/>
    <col min="7427" max="7427" width="14.42578125" style="31" customWidth="1"/>
    <col min="7428" max="7428" width="13.42578125" style="31" customWidth="1"/>
    <col min="7429" max="7429" width="15" style="31" customWidth="1"/>
    <col min="7430" max="7430" width="13.42578125" style="31" customWidth="1"/>
    <col min="7431" max="7431" width="19.5703125" style="31" customWidth="1"/>
    <col min="7432" max="7438" width="9.140625" style="31"/>
    <col min="7439" max="7439" width="0" style="31" hidden="1" customWidth="1"/>
    <col min="7440" max="7667" width="9.140625" style="31"/>
    <col min="7668" max="7668" width="4.5703125" style="31" customWidth="1"/>
    <col min="7669" max="7669" width="6.5703125" style="31" customWidth="1"/>
    <col min="7670" max="7670" width="0" style="31" hidden="1" customWidth="1"/>
    <col min="7671" max="7671" width="7.28515625" style="31" customWidth="1"/>
    <col min="7672" max="7672" width="42.28515625" style="31" customWidth="1"/>
    <col min="7673" max="7673" width="23.7109375" style="31" customWidth="1"/>
    <col min="7674" max="7674" width="0" style="31" hidden="1" customWidth="1"/>
    <col min="7675" max="7675" width="10.85546875" style="31" customWidth="1"/>
    <col min="7676" max="7676" width="10.140625" style="31" customWidth="1"/>
    <col min="7677" max="7677" width="11.5703125" style="31" customWidth="1"/>
    <col min="7678" max="7678" width="9.7109375" style="31" customWidth="1"/>
    <col min="7679" max="7679" width="10.85546875" style="31" customWidth="1"/>
    <col min="7680" max="7680" width="11" style="31" customWidth="1"/>
    <col min="7681" max="7681" width="5.5703125" style="31" customWidth="1"/>
    <col min="7682" max="7682" width="12" style="31" customWidth="1"/>
    <col min="7683" max="7683" width="14.42578125" style="31" customWidth="1"/>
    <col min="7684" max="7684" width="13.42578125" style="31" customWidth="1"/>
    <col min="7685" max="7685" width="15" style="31" customWidth="1"/>
    <col min="7686" max="7686" width="13.42578125" style="31" customWidth="1"/>
    <col min="7687" max="7687" width="19.5703125" style="31" customWidth="1"/>
    <col min="7688" max="7694" width="9.140625" style="31"/>
    <col min="7695" max="7695" width="0" style="31" hidden="1" customWidth="1"/>
    <col min="7696" max="7923" width="9.140625" style="31"/>
    <col min="7924" max="7924" width="4.5703125" style="31" customWidth="1"/>
    <col min="7925" max="7925" width="6.5703125" style="31" customWidth="1"/>
    <col min="7926" max="7926" width="0" style="31" hidden="1" customWidth="1"/>
    <col min="7927" max="7927" width="7.28515625" style="31" customWidth="1"/>
    <col min="7928" max="7928" width="42.28515625" style="31" customWidth="1"/>
    <col min="7929" max="7929" width="23.7109375" style="31" customWidth="1"/>
    <col min="7930" max="7930" width="0" style="31" hidden="1" customWidth="1"/>
    <col min="7931" max="7931" width="10.85546875" style="31" customWidth="1"/>
    <col min="7932" max="7932" width="10.140625" style="31" customWidth="1"/>
    <col min="7933" max="7933" width="11.5703125" style="31" customWidth="1"/>
    <col min="7934" max="7934" width="9.7109375" style="31" customWidth="1"/>
    <col min="7935" max="7935" width="10.85546875" style="31" customWidth="1"/>
    <col min="7936" max="7936" width="11" style="31" customWidth="1"/>
    <col min="7937" max="7937" width="5.5703125" style="31" customWidth="1"/>
    <col min="7938" max="7938" width="12" style="31" customWidth="1"/>
    <col min="7939" max="7939" width="14.42578125" style="31" customWidth="1"/>
    <col min="7940" max="7940" width="13.42578125" style="31" customWidth="1"/>
    <col min="7941" max="7941" width="15" style="31" customWidth="1"/>
    <col min="7942" max="7942" width="13.42578125" style="31" customWidth="1"/>
    <col min="7943" max="7943" width="19.5703125" style="31" customWidth="1"/>
    <col min="7944" max="7950" width="9.140625" style="31"/>
    <col min="7951" max="7951" width="0" style="31" hidden="1" customWidth="1"/>
    <col min="7952" max="8179" width="9.140625" style="31"/>
    <col min="8180" max="8180" width="4.5703125" style="31" customWidth="1"/>
    <col min="8181" max="8181" width="6.5703125" style="31" customWidth="1"/>
    <col min="8182" max="8182" width="0" style="31" hidden="1" customWidth="1"/>
    <col min="8183" max="8183" width="7.28515625" style="31" customWidth="1"/>
    <col min="8184" max="8184" width="42.28515625" style="31" customWidth="1"/>
    <col min="8185" max="8185" width="23.7109375" style="31" customWidth="1"/>
    <col min="8186" max="8186" width="0" style="31" hidden="1" customWidth="1"/>
    <col min="8187" max="8187" width="10.85546875" style="31" customWidth="1"/>
    <col min="8188" max="8188" width="10.140625" style="31" customWidth="1"/>
    <col min="8189" max="8189" width="11.5703125" style="31" customWidth="1"/>
    <col min="8190" max="8190" width="9.7109375" style="31" customWidth="1"/>
    <col min="8191" max="8191" width="10.85546875" style="31" customWidth="1"/>
    <col min="8192" max="8192" width="11" style="31" customWidth="1"/>
    <col min="8193" max="8193" width="5.5703125" style="31" customWidth="1"/>
    <col min="8194" max="8194" width="12" style="31" customWidth="1"/>
    <col min="8195" max="8195" width="14.42578125" style="31" customWidth="1"/>
    <col min="8196" max="8196" width="13.42578125" style="31" customWidth="1"/>
    <col min="8197" max="8197" width="15" style="31" customWidth="1"/>
    <col min="8198" max="8198" width="13.42578125" style="31" customWidth="1"/>
    <col min="8199" max="8199" width="19.5703125" style="31" customWidth="1"/>
    <col min="8200" max="8206" width="9.140625" style="31"/>
    <col min="8207" max="8207" width="0" style="31" hidden="1" customWidth="1"/>
    <col min="8208" max="8435" width="9.140625" style="31"/>
    <col min="8436" max="8436" width="4.5703125" style="31" customWidth="1"/>
    <col min="8437" max="8437" width="6.5703125" style="31" customWidth="1"/>
    <col min="8438" max="8438" width="0" style="31" hidden="1" customWidth="1"/>
    <col min="8439" max="8439" width="7.28515625" style="31" customWidth="1"/>
    <col min="8440" max="8440" width="42.28515625" style="31" customWidth="1"/>
    <col min="8441" max="8441" width="23.7109375" style="31" customWidth="1"/>
    <col min="8442" max="8442" width="0" style="31" hidden="1" customWidth="1"/>
    <col min="8443" max="8443" width="10.85546875" style="31" customWidth="1"/>
    <col min="8444" max="8444" width="10.140625" style="31" customWidth="1"/>
    <col min="8445" max="8445" width="11.5703125" style="31" customWidth="1"/>
    <col min="8446" max="8446" width="9.7109375" style="31" customWidth="1"/>
    <col min="8447" max="8447" width="10.85546875" style="31" customWidth="1"/>
    <col min="8448" max="8448" width="11" style="31" customWidth="1"/>
    <col min="8449" max="8449" width="5.5703125" style="31" customWidth="1"/>
    <col min="8450" max="8450" width="12" style="31" customWidth="1"/>
    <col min="8451" max="8451" width="14.42578125" style="31" customWidth="1"/>
    <col min="8452" max="8452" width="13.42578125" style="31" customWidth="1"/>
    <col min="8453" max="8453" width="15" style="31" customWidth="1"/>
    <col min="8454" max="8454" width="13.42578125" style="31" customWidth="1"/>
    <col min="8455" max="8455" width="19.5703125" style="31" customWidth="1"/>
    <col min="8456" max="8462" width="9.140625" style="31"/>
    <col min="8463" max="8463" width="0" style="31" hidden="1" customWidth="1"/>
    <col min="8464" max="8691" width="9.140625" style="31"/>
    <col min="8692" max="8692" width="4.5703125" style="31" customWidth="1"/>
    <col min="8693" max="8693" width="6.5703125" style="31" customWidth="1"/>
    <col min="8694" max="8694" width="0" style="31" hidden="1" customWidth="1"/>
    <col min="8695" max="8695" width="7.28515625" style="31" customWidth="1"/>
    <col min="8696" max="8696" width="42.28515625" style="31" customWidth="1"/>
    <col min="8697" max="8697" width="23.7109375" style="31" customWidth="1"/>
    <col min="8698" max="8698" width="0" style="31" hidden="1" customWidth="1"/>
    <col min="8699" max="8699" width="10.85546875" style="31" customWidth="1"/>
    <col min="8700" max="8700" width="10.140625" style="31" customWidth="1"/>
    <col min="8701" max="8701" width="11.5703125" style="31" customWidth="1"/>
    <col min="8702" max="8702" width="9.7109375" style="31" customWidth="1"/>
    <col min="8703" max="8703" width="10.85546875" style="31" customWidth="1"/>
    <col min="8704" max="8704" width="11" style="31" customWidth="1"/>
    <col min="8705" max="8705" width="5.5703125" style="31" customWidth="1"/>
    <col min="8706" max="8706" width="12" style="31" customWidth="1"/>
    <col min="8707" max="8707" width="14.42578125" style="31" customWidth="1"/>
    <col min="8708" max="8708" width="13.42578125" style="31" customWidth="1"/>
    <col min="8709" max="8709" width="15" style="31" customWidth="1"/>
    <col min="8710" max="8710" width="13.42578125" style="31" customWidth="1"/>
    <col min="8711" max="8711" width="19.5703125" style="31" customWidth="1"/>
    <col min="8712" max="8718" width="9.140625" style="31"/>
    <col min="8719" max="8719" width="0" style="31" hidden="1" customWidth="1"/>
    <col min="8720" max="8947" width="9.140625" style="31"/>
    <col min="8948" max="8948" width="4.5703125" style="31" customWidth="1"/>
    <col min="8949" max="8949" width="6.5703125" style="31" customWidth="1"/>
    <col min="8950" max="8950" width="0" style="31" hidden="1" customWidth="1"/>
    <col min="8951" max="8951" width="7.28515625" style="31" customWidth="1"/>
    <col min="8952" max="8952" width="42.28515625" style="31" customWidth="1"/>
    <col min="8953" max="8953" width="23.7109375" style="31" customWidth="1"/>
    <col min="8954" max="8954" width="0" style="31" hidden="1" customWidth="1"/>
    <col min="8955" max="8955" width="10.85546875" style="31" customWidth="1"/>
    <col min="8956" max="8956" width="10.140625" style="31" customWidth="1"/>
    <col min="8957" max="8957" width="11.5703125" style="31" customWidth="1"/>
    <col min="8958" max="8958" width="9.7109375" style="31" customWidth="1"/>
    <col min="8959" max="8959" width="10.85546875" style="31" customWidth="1"/>
    <col min="8960" max="8960" width="11" style="31" customWidth="1"/>
    <col min="8961" max="8961" width="5.5703125" style="31" customWidth="1"/>
    <col min="8962" max="8962" width="12" style="31" customWidth="1"/>
    <col min="8963" max="8963" width="14.42578125" style="31" customWidth="1"/>
    <col min="8964" max="8964" width="13.42578125" style="31" customWidth="1"/>
    <col min="8965" max="8965" width="15" style="31" customWidth="1"/>
    <col min="8966" max="8966" width="13.42578125" style="31" customWidth="1"/>
    <col min="8967" max="8967" width="19.5703125" style="31" customWidth="1"/>
    <col min="8968" max="8974" width="9.140625" style="31"/>
    <col min="8975" max="8975" width="0" style="31" hidden="1" customWidth="1"/>
    <col min="8976" max="9203" width="9.140625" style="31"/>
    <col min="9204" max="9204" width="4.5703125" style="31" customWidth="1"/>
    <col min="9205" max="9205" width="6.5703125" style="31" customWidth="1"/>
    <col min="9206" max="9206" width="0" style="31" hidden="1" customWidth="1"/>
    <col min="9207" max="9207" width="7.28515625" style="31" customWidth="1"/>
    <col min="9208" max="9208" width="42.28515625" style="31" customWidth="1"/>
    <col min="9209" max="9209" width="23.7109375" style="31" customWidth="1"/>
    <col min="9210" max="9210" width="0" style="31" hidden="1" customWidth="1"/>
    <col min="9211" max="9211" width="10.85546875" style="31" customWidth="1"/>
    <col min="9212" max="9212" width="10.140625" style="31" customWidth="1"/>
    <col min="9213" max="9213" width="11.5703125" style="31" customWidth="1"/>
    <col min="9214" max="9214" width="9.7109375" style="31" customWidth="1"/>
    <col min="9215" max="9215" width="10.85546875" style="31" customWidth="1"/>
    <col min="9216" max="9216" width="11" style="31" customWidth="1"/>
    <col min="9217" max="9217" width="5.5703125" style="31" customWidth="1"/>
    <col min="9218" max="9218" width="12" style="31" customWidth="1"/>
    <col min="9219" max="9219" width="14.42578125" style="31" customWidth="1"/>
    <col min="9220" max="9220" width="13.42578125" style="31" customWidth="1"/>
    <col min="9221" max="9221" width="15" style="31" customWidth="1"/>
    <col min="9222" max="9222" width="13.42578125" style="31" customWidth="1"/>
    <col min="9223" max="9223" width="19.5703125" style="31" customWidth="1"/>
    <col min="9224" max="9230" width="9.140625" style="31"/>
    <col min="9231" max="9231" width="0" style="31" hidden="1" customWidth="1"/>
    <col min="9232" max="9459" width="9.140625" style="31"/>
    <col min="9460" max="9460" width="4.5703125" style="31" customWidth="1"/>
    <col min="9461" max="9461" width="6.5703125" style="31" customWidth="1"/>
    <col min="9462" max="9462" width="0" style="31" hidden="1" customWidth="1"/>
    <col min="9463" max="9463" width="7.28515625" style="31" customWidth="1"/>
    <col min="9464" max="9464" width="42.28515625" style="31" customWidth="1"/>
    <col min="9465" max="9465" width="23.7109375" style="31" customWidth="1"/>
    <col min="9466" max="9466" width="0" style="31" hidden="1" customWidth="1"/>
    <col min="9467" max="9467" width="10.85546875" style="31" customWidth="1"/>
    <col min="9468" max="9468" width="10.140625" style="31" customWidth="1"/>
    <col min="9469" max="9469" width="11.5703125" style="31" customWidth="1"/>
    <col min="9470" max="9470" width="9.7109375" style="31" customWidth="1"/>
    <col min="9471" max="9471" width="10.85546875" style="31" customWidth="1"/>
    <col min="9472" max="9472" width="11" style="31" customWidth="1"/>
    <col min="9473" max="9473" width="5.5703125" style="31" customWidth="1"/>
    <col min="9474" max="9474" width="12" style="31" customWidth="1"/>
    <col min="9475" max="9475" width="14.42578125" style="31" customWidth="1"/>
    <col min="9476" max="9476" width="13.42578125" style="31" customWidth="1"/>
    <col min="9477" max="9477" width="15" style="31" customWidth="1"/>
    <col min="9478" max="9478" width="13.42578125" style="31" customWidth="1"/>
    <col min="9479" max="9479" width="19.5703125" style="31" customWidth="1"/>
    <col min="9480" max="9486" width="9.140625" style="31"/>
    <col min="9487" max="9487" width="0" style="31" hidden="1" customWidth="1"/>
    <col min="9488" max="9715" width="9.140625" style="31"/>
    <col min="9716" max="9716" width="4.5703125" style="31" customWidth="1"/>
    <col min="9717" max="9717" width="6.5703125" style="31" customWidth="1"/>
    <col min="9718" max="9718" width="0" style="31" hidden="1" customWidth="1"/>
    <col min="9719" max="9719" width="7.28515625" style="31" customWidth="1"/>
    <col min="9720" max="9720" width="42.28515625" style="31" customWidth="1"/>
    <col min="9721" max="9721" width="23.7109375" style="31" customWidth="1"/>
    <col min="9722" max="9722" width="0" style="31" hidden="1" customWidth="1"/>
    <col min="9723" max="9723" width="10.85546875" style="31" customWidth="1"/>
    <col min="9724" max="9724" width="10.140625" style="31" customWidth="1"/>
    <col min="9725" max="9725" width="11.5703125" style="31" customWidth="1"/>
    <col min="9726" max="9726" width="9.7109375" style="31" customWidth="1"/>
    <col min="9727" max="9727" width="10.85546875" style="31" customWidth="1"/>
    <col min="9728" max="9728" width="11" style="31" customWidth="1"/>
    <col min="9729" max="9729" width="5.5703125" style="31" customWidth="1"/>
    <col min="9730" max="9730" width="12" style="31" customWidth="1"/>
    <col min="9731" max="9731" width="14.42578125" style="31" customWidth="1"/>
    <col min="9732" max="9732" width="13.42578125" style="31" customWidth="1"/>
    <col min="9733" max="9733" width="15" style="31" customWidth="1"/>
    <col min="9734" max="9734" width="13.42578125" style="31" customWidth="1"/>
    <col min="9735" max="9735" width="19.5703125" style="31" customWidth="1"/>
    <col min="9736" max="9742" width="9.140625" style="31"/>
    <col min="9743" max="9743" width="0" style="31" hidden="1" customWidth="1"/>
    <col min="9744" max="9971" width="9.140625" style="31"/>
    <col min="9972" max="9972" width="4.5703125" style="31" customWidth="1"/>
    <col min="9973" max="9973" width="6.5703125" style="31" customWidth="1"/>
    <col min="9974" max="9974" width="0" style="31" hidden="1" customWidth="1"/>
    <col min="9975" max="9975" width="7.28515625" style="31" customWidth="1"/>
    <col min="9976" max="9976" width="42.28515625" style="31" customWidth="1"/>
    <col min="9977" max="9977" width="23.7109375" style="31" customWidth="1"/>
    <col min="9978" max="9978" width="0" style="31" hidden="1" customWidth="1"/>
    <col min="9979" max="9979" width="10.85546875" style="31" customWidth="1"/>
    <col min="9980" max="9980" width="10.140625" style="31" customWidth="1"/>
    <col min="9981" max="9981" width="11.5703125" style="31" customWidth="1"/>
    <col min="9982" max="9982" width="9.7109375" style="31" customWidth="1"/>
    <col min="9983" max="9983" width="10.85546875" style="31" customWidth="1"/>
    <col min="9984" max="9984" width="11" style="31" customWidth="1"/>
    <col min="9985" max="9985" width="5.5703125" style="31" customWidth="1"/>
    <col min="9986" max="9986" width="12" style="31" customWidth="1"/>
    <col min="9987" max="9987" width="14.42578125" style="31" customWidth="1"/>
    <col min="9988" max="9988" width="13.42578125" style="31" customWidth="1"/>
    <col min="9989" max="9989" width="15" style="31" customWidth="1"/>
    <col min="9990" max="9990" width="13.42578125" style="31" customWidth="1"/>
    <col min="9991" max="9991" width="19.5703125" style="31" customWidth="1"/>
    <col min="9992" max="9998" width="9.140625" style="31"/>
    <col min="9999" max="9999" width="0" style="31" hidden="1" customWidth="1"/>
    <col min="10000" max="10227" width="9.140625" style="31"/>
    <col min="10228" max="10228" width="4.5703125" style="31" customWidth="1"/>
    <col min="10229" max="10229" width="6.5703125" style="31" customWidth="1"/>
    <col min="10230" max="10230" width="0" style="31" hidden="1" customWidth="1"/>
    <col min="10231" max="10231" width="7.28515625" style="31" customWidth="1"/>
    <col min="10232" max="10232" width="42.28515625" style="31" customWidth="1"/>
    <col min="10233" max="10233" width="23.7109375" style="31" customWidth="1"/>
    <col min="10234" max="10234" width="0" style="31" hidden="1" customWidth="1"/>
    <col min="10235" max="10235" width="10.85546875" style="31" customWidth="1"/>
    <col min="10236" max="10236" width="10.140625" style="31" customWidth="1"/>
    <col min="10237" max="10237" width="11.5703125" style="31" customWidth="1"/>
    <col min="10238" max="10238" width="9.7109375" style="31" customWidth="1"/>
    <col min="10239" max="10239" width="10.85546875" style="31" customWidth="1"/>
    <col min="10240" max="10240" width="11" style="31" customWidth="1"/>
    <col min="10241" max="10241" width="5.5703125" style="31" customWidth="1"/>
    <col min="10242" max="10242" width="12" style="31" customWidth="1"/>
    <col min="10243" max="10243" width="14.42578125" style="31" customWidth="1"/>
    <col min="10244" max="10244" width="13.42578125" style="31" customWidth="1"/>
    <col min="10245" max="10245" width="15" style="31" customWidth="1"/>
    <col min="10246" max="10246" width="13.42578125" style="31" customWidth="1"/>
    <col min="10247" max="10247" width="19.5703125" style="31" customWidth="1"/>
    <col min="10248" max="10254" width="9.140625" style="31"/>
    <col min="10255" max="10255" width="0" style="31" hidden="1" customWidth="1"/>
    <col min="10256" max="10483" width="9.140625" style="31"/>
    <col min="10484" max="10484" width="4.5703125" style="31" customWidth="1"/>
    <col min="10485" max="10485" width="6.5703125" style="31" customWidth="1"/>
    <col min="10486" max="10486" width="0" style="31" hidden="1" customWidth="1"/>
    <col min="10487" max="10487" width="7.28515625" style="31" customWidth="1"/>
    <col min="10488" max="10488" width="42.28515625" style="31" customWidth="1"/>
    <col min="10489" max="10489" width="23.7109375" style="31" customWidth="1"/>
    <col min="10490" max="10490" width="0" style="31" hidden="1" customWidth="1"/>
    <col min="10491" max="10491" width="10.85546875" style="31" customWidth="1"/>
    <col min="10492" max="10492" width="10.140625" style="31" customWidth="1"/>
    <col min="10493" max="10493" width="11.5703125" style="31" customWidth="1"/>
    <col min="10494" max="10494" width="9.7109375" style="31" customWidth="1"/>
    <col min="10495" max="10495" width="10.85546875" style="31" customWidth="1"/>
    <col min="10496" max="10496" width="11" style="31" customWidth="1"/>
    <col min="10497" max="10497" width="5.5703125" style="31" customWidth="1"/>
    <col min="10498" max="10498" width="12" style="31" customWidth="1"/>
    <col min="10499" max="10499" width="14.42578125" style="31" customWidth="1"/>
    <col min="10500" max="10500" width="13.42578125" style="31" customWidth="1"/>
    <col min="10501" max="10501" width="15" style="31" customWidth="1"/>
    <col min="10502" max="10502" width="13.42578125" style="31" customWidth="1"/>
    <col min="10503" max="10503" width="19.5703125" style="31" customWidth="1"/>
    <col min="10504" max="10510" width="9.140625" style="31"/>
    <col min="10511" max="10511" width="0" style="31" hidden="1" customWidth="1"/>
    <col min="10512" max="10739" width="9.140625" style="31"/>
    <col min="10740" max="10740" width="4.5703125" style="31" customWidth="1"/>
    <col min="10741" max="10741" width="6.5703125" style="31" customWidth="1"/>
    <col min="10742" max="10742" width="0" style="31" hidden="1" customWidth="1"/>
    <col min="10743" max="10743" width="7.28515625" style="31" customWidth="1"/>
    <col min="10744" max="10744" width="42.28515625" style="31" customWidth="1"/>
    <col min="10745" max="10745" width="23.7109375" style="31" customWidth="1"/>
    <col min="10746" max="10746" width="0" style="31" hidden="1" customWidth="1"/>
    <col min="10747" max="10747" width="10.85546875" style="31" customWidth="1"/>
    <col min="10748" max="10748" width="10.140625" style="31" customWidth="1"/>
    <col min="10749" max="10749" width="11.5703125" style="31" customWidth="1"/>
    <col min="10750" max="10750" width="9.7109375" style="31" customWidth="1"/>
    <col min="10751" max="10751" width="10.85546875" style="31" customWidth="1"/>
    <col min="10752" max="10752" width="11" style="31" customWidth="1"/>
    <col min="10753" max="10753" width="5.5703125" style="31" customWidth="1"/>
    <col min="10754" max="10754" width="12" style="31" customWidth="1"/>
    <col min="10755" max="10755" width="14.42578125" style="31" customWidth="1"/>
    <col min="10756" max="10756" width="13.42578125" style="31" customWidth="1"/>
    <col min="10757" max="10757" width="15" style="31" customWidth="1"/>
    <col min="10758" max="10758" width="13.42578125" style="31" customWidth="1"/>
    <col min="10759" max="10759" width="19.5703125" style="31" customWidth="1"/>
    <col min="10760" max="10766" width="9.140625" style="31"/>
    <col min="10767" max="10767" width="0" style="31" hidden="1" customWidth="1"/>
    <col min="10768" max="10995" width="9.140625" style="31"/>
    <col min="10996" max="10996" width="4.5703125" style="31" customWidth="1"/>
    <col min="10997" max="10997" width="6.5703125" style="31" customWidth="1"/>
    <col min="10998" max="10998" width="0" style="31" hidden="1" customWidth="1"/>
    <col min="10999" max="10999" width="7.28515625" style="31" customWidth="1"/>
    <col min="11000" max="11000" width="42.28515625" style="31" customWidth="1"/>
    <col min="11001" max="11001" width="23.7109375" style="31" customWidth="1"/>
    <col min="11002" max="11002" width="0" style="31" hidden="1" customWidth="1"/>
    <col min="11003" max="11003" width="10.85546875" style="31" customWidth="1"/>
    <col min="11004" max="11004" width="10.140625" style="31" customWidth="1"/>
    <col min="11005" max="11005" width="11.5703125" style="31" customWidth="1"/>
    <col min="11006" max="11006" width="9.7109375" style="31" customWidth="1"/>
    <col min="11007" max="11007" width="10.85546875" style="31" customWidth="1"/>
    <col min="11008" max="11008" width="11" style="31" customWidth="1"/>
    <col min="11009" max="11009" width="5.5703125" style="31" customWidth="1"/>
    <col min="11010" max="11010" width="12" style="31" customWidth="1"/>
    <col min="11011" max="11011" width="14.42578125" style="31" customWidth="1"/>
    <col min="11012" max="11012" width="13.42578125" style="31" customWidth="1"/>
    <col min="11013" max="11013" width="15" style="31" customWidth="1"/>
    <col min="11014" max="11014" width="13.42578125" style="31" customWidth="1"/>
    <col min="11015" max="11015" width="19.5703125" style="31" customWidth="1"/>
    <col min="11016" max="11022" width="9.140625" style="31"/>
    <col min="11023" max="11023" width="0" style="31" hidden="1" customWidth="1"/>
    <col min="11024" max="11251" width="9.140625" style="31"/>
    <col min="11252" max="11252" width="4.5703125" style="31" customWidth="1"/>
    <col min="11253" max="11253" width="6.5703125" style="31" customWidth="1"/>
    <col min="11254" max="11254" width="0" style="31" hidden="1" customWidth="1"/>
    <col min="11255" max="11255" width="7.28515625" style="31" customWidth="1"/>
    <col min="11256" max="11256" width="42.28515625" style="31" customWidth="1"/>
    <col min="11257" max="11257" width="23.7109375" style="31" customWidth="1"/>
    <col min="11258" max="11258" width="0" style="31" hidden="1" customWidth="1"/>
    <col min="11259" max="11259" width="10.85546875" style="31" customWidth="1"/>
    <col min="11260" max="11260" width="10.140625" style="31" customWidth="1"/>
    <col min="11261" max="11261" width="11.5703125" style="31" customWidth="1"/>
    <col min="11262" max="11262" width="9.7109375" style="31" customWidth="1"/>
    <col min="11263" max="11263" width="10.85546875" style="31" customWidth="1"/>
    <col min="11264" max="11264" width="11" style="31" customWidth="1"/>
    <col min="11265" max="11265" width="5.5703125" style="31" customWidth="1"/>
    <col min="11266" max="11266" width="12" style="31" customWidth="1"/>
    <col min="11267" max="11267" width="14.42578125" style="31" customWidth="1"/>
    <col min="11268" max="11268" width="13.42578125" style="31" customWidth="1"/>
    <col min="11269" max="11269" width="15" style="31" customWidth="1"/>
    <col min="11270" max="11270" width="13.42578125" style="31" customWidth="1"/>
    <col min="11271" max="11271" width="19.5703125" style="31" customWidth="1"/>
    <col min="11272" max="11278" width="9.140625" style="31"/>
    <col min="11279" max="11279" width="0" style="31" hidden="1" customWidth="1"/>
    <col min="11280" max="11507" width="9.140625" style="31"/>
    <col min="11508" max="11508" width="4.5703125" style="31" customWidth="1"/>
    <col min="11509" max="11509" width="6.5703125" style="31" customWidth="1"/>
    <col min="11510" max="11510" width="0" style="31" hidden="1" customWidth="1"/>
    <col min="11511" max="11511" width="7.28515625" style="31" customWidth="1"/>
    <col min="11512" max="11512" width="42.28515625" style="31" customWidth="1"/>
    <col min="11513" max="11513" width="23.7109375" style="31" customWidth="1"/>
    <col min="11514" max="11514" width="0" style="31" hidden="1" customWidth="1"/>
    <col min="11515" max="11515" width="10.85546875" style="31" customWidth="1"/>
    <col min="11516" max="11516" width="10.140625" style="31" customWidth="1"/>
    <col min="11517" max="11517" width="11.5703125" style="31" customWidth="1"/>
    <col min="11518" max="11518" width="9.7109375" style="31" customWidth="1"/>
    <col min="11519" max="11519" width="10.85546875" style="31" customWidth="1"/>
    <col min="11520" max="11520" width="11" style="31" customWidth="1"/>
    <col min="11521" max="11521" width="5.5703125" style="31" customWidth="1"/>
    <col min="11522" max="11522" width="12" style="31" customWidth="1"/>
    <col min="11523" max="11523" width="14.42578125" style="31" customWidth="1"/>
    <col min="11524" max="11524" width="13.42578125" style="31" customWidth="1"/>
    <col min="11525" max="11525" width="15" style="31" customWidth="1"/>
    <col min="11526" max="11526" width="13.42578125" style="31" customWidth="1"/>
    <col min="11527" max="11527" width="19.5703125" style="31" customWidth="1"/>
    <col min="11528" max="11534" width="9.140625" style="31"/>
    <col min="11535" max="11535" width="0" style="31" hidden="1" customWidth="1"/>
    <col min="11536" max="11763" width="9.140625" style="31"/>
    <col min="11764" max="11764" width="4.5703125" style="31" customWidth="1"/>
    <col min="11765" max="11765" width="6.5703125" style="31" customWidth="1"/>
    <col min="11766" max="11766" width="0" style="31" hidden="1" customWidth="1"/>
    <col min="11767" max="11767" width="7.28515625" style="31" customWidth="1"/>
    <col min="11768" max="11768" width="42.28515625" style="31" customWidth="1"/>
    <col min="11769" max="11769" width="23.7109375" style="31" customWidth="1"/>
    <col min="11770" max="11770" width="0" style="31" hidden="1" customWidth="1"/>
    <col min="11771" max="11771" width="10.85546875" style="31" customWidth="1"/>
    <col min="11772" max="11772" width="10.140625" style="31" customWidth="1"/>
    <col min="11773" max="11773" width="11.5703125" style="31" customWidth="1"/>
    <col min="11774" max="11774" width="9.7109375" style="31" customWidth="1"/>
    <col min="11775" max="11775" width="10.85546875" style="31" customWidth="1"/>
    <col min="11776" max="11776" width="11" style="31" customWidth="1"/>
    <col min="11777" max="11777" width="5.5703125" style="31" customWidth="1"/>
    <col min="11778" max="11778" width="12" style="31" customWidth="1"/>
    <col min="11779" max="11779" width="14.42578125" style="31" customWidth="1"/>
    <col min="11780" max="11780" width="13.42578125" style="31" customWidth="1"/>
    <col min="11781" max="11781" width="15" style="31" customWidth="1"/>
    <col min="11782" max="11782" width="13.42578125" style="31" customWidth="1"/>
    <col min="11783" max="11783" width="19.5703125" style="31" customWidth="1"/>
    <col min="11784" max="11790" width="9.140625" style="31"/>
    <col min="11791" max="11791" width="0" style="31" hidden="1" customWidth="1"/>
    <col min="11792" max="12019" width="9.140625" style="31"/>
    <col min="12020" max="12020" width="4.5703125" style="31" customWidth="1"/>
    <col min="12021" max="12021" width="6.5703125" style="31" customWidth="1"/>
    <col min="12022" max="12022" width="0" style="31" hidden="1" customWidth="1"/>
    <col min="12023" max="12023" width="7.28515625" style="31" customWidth="1"/>
    <col min="12024" max="12024" width="42.28515625" style="31" customWidth="1"/>
    <col min="12025" max="12025" width="23.7109375" style="31" customWidth="1"/>
    <col min="12026" max="12026" width="0" style="31" hidden="1" customWidth="1"/>
    <col min="12027" max="12027" width="10.85546875" style="31" customWidth="1"/>
    <col min="12028" max="12028" width="10.140625" style="31" customWidth="1"/>
    <col min="12029" max="12029" width="11.5703125" style="31" customWidth="1"/>
    <col min="12030" max="12030" width="9.7109375" style="31" customWidth="1"/>
    <col min="12031" max="12031" width="10.85546875" style="31" customWidth="1"/>
    <col min="12032" max="12032" width="11" style="31" customWidth="1"/>
    <col min="12033" max="12033" width="5.5703125" style="31" customWidth="1"/>
    <col min="12034" max="12034" width="12" style="31" customWidth="1"/>
    <col min="12035" max="12035" width="14.42578125" style="31" customWidth="1"/>
    <col min="12036" max="12036" width="13.42578125" style="31" customWidth="1"/>
    <col min="12037" max="12037" width="15" style="31" customWidth="1"/>
    <col min="12038" max="12038" width="13.42578125" style="31" customWidth="1"/>
    <col min="12039" max="12039" width="19.5703125" style="31" customWidth="1"/>
    <col min="12040" max="12046" width="9.140625" style="31"/>
    <col min="12047" max="12047" width="0" style="31" hidden="1" customWidth="1"/>
    <col min="12048" max="12275" width="9.140625" style="31"/>
    <col min="12276" max="12276" width="4.5703125" style="31" customWidth="1"/>
    <col min="12277" max="12277" width="6.5703125" style="31" customWidth="1"/>
    <col min="12278" max="12278" width="0" style="31" hidden="1" customWidth="1"/>
    <col min="12279" max="12279" width="7.28515625" style="31" customWidth="1"/>
    <col min="12280" max="12280" width="42.28515625" style="31" customWidth="1"/>
    <col min="12281" max="12281" width="23.7109375" style="31" customWidth="1"/>
    <col min="12282" max="12282" width="0" style="31" hidden="1" customWidth="1"/>
    <col min="12283" max="12283" width="10.85546875" style="31" customWidth="1"/>
    <col min="12284" max="12284" width="10.140625" style="31" customWidth="1"/>
    <col min="12285" max="12285" width="11.5703125" style="31" customWidth="1"/>
    <col min="12286" max="12286" width="9.7109375" style="31" customWidth="1"/>
    <col min="12287" max="12287" width="10.85546875" style="31" customWidth="1"/>
    <col min="12288" max="12288" width="11" style="31" customWidth="1"/>
    <col min="12289" max="12289" width="5.5703125" style="31" customWidth="1"/>
    <col min="12290" max="12290" width="12" style="31" customWidth="1"/>
    <col min="12291" max="12291" width="14.42578125" style="31" customWidth="1"/>
    <col min="12292" max="12292" width="13.42578125" style="31" customWidth="1"/>
    <col min="12293" max="12293" width="15" style="31" customWidth="1"/>
    <col min="12294" max="12294" width="13.42578125" style="31" customWidth="1"/>
    <col min="12295" max="12295" width="19.5703125" style="31" customWidth="1"/>
    <col min="12296" max="12302" width="9.140625" style="31"/>
    <col min="12303" max="12303" width="0" style="31" hidden="1" customWidth="1"/>
    <col min="12304" max="12531" width="9.140625" style="31"/>
    <col min="12532" max="12532" width="4.5703125" style="31" customWidth="1"/>
    <col min="12533" max="12533" width="6.5703125" style="31" customWidth="1"/>
    <col min="12534" max="12534" width="0" style="31" hidden="1" customWidth="1"/>
    <col min="12535" max="12535" width="7.28515625" style="31" customWidth="1"/>
    <col min="12536" max="12536" width="42.28515625" style="31" customWidth="1"/>
    <col min="12537" max="12537" width="23.7109375" style="31" customWidth="1"/>
    <col min="12538" max="12538" width="0" style="31" hidden="1" customWidth="1"/>
    <col min="12539" max="12539" width="10.85546875" style="31" customWidth="1"/>
    <col min="12540" max="12540" width="10.140625" style="31" customWidth="1"/>
    <col min="12541" max="12541" width="11.5703125" style="31" customWidth="1"/>
    <col min="12542" max="12542" width="9.7109375" style="31" customWidth="1"/>
    <col min="12543" max="12543" width="10.85546875" style="31" customWidth="1"/>
    <col min="12544" max="12544" width="11" style="31" customWidth="1"/>
    <col min="12545" max="12545" width="5.5703125" style="31" customWidth="1"/>
    <col min="12546" max="12546" width="12" style="31" customWidth="1"/>
    <col min="12547" max="12547" width="14.42578125" style="31" customWidth="1"/>
    <col min="12548" max="12548" width="13.42578125" style="31" customWidth="1"/>
    <col min="12549" max="12549" width="15" style="31" customWidth="1"/>
    <col min="12550" max="12550" width="13.42578125" style="31" customWidth="1"/>
    <col min="12551" max="12551" width="19.5703125" style="31" customWidth="1"/>
    <col min="12552" max="12558" width="9.140625" style="31"/>
    <col min="12559" max="12559" width="0" style="31" hidden="1" customWidth="1"/>
    <col min="12560" max="12787" width="9.140625" style="31"/>
    <col min="12788" max="12788" width="4.5703125" style="31" customWidth="1"/>
    <col min="12789" max="12789" width="6.5703125" style="31" customWidth="1"/>
    <col min="12790" max="12790" width="0" style="31" hidden="1" customWidth="1"/>
    <col min="12791" max="12791" width="7.28515625" style="31" customWidth="1"/>
    <col min="12792" max="12792" width="42.28515625" style="31" customWidth="1"/>
    <col min="12793" max="12793" width="23.7109375" style="31" customWidth="1"/>
    <col min="12794" max="12794" width="0" style="31" hidden="1" customWidth="1"/>
    <col min="12795" max="12795" width="10.85546875" style="31" customWidth="1"/>
    <col min="12796" max="12796" width="10.140625" style="31" customWidth="1"/>
    <col min="12797" max="12797" width="11.5703125" style="31" customWidth="1"/>
    <col min="12798" max="12798" width="9.7109375" style="31" customWidth="1"/>
    <col min="12799" max="12799" width="10.85546875" style="31" customWidth="1"/>
    <col min="12800" max="12800" width="11" style="31" customWidth="1"/>
    <col min="12801" max="12801" width="5.5703125" style="31" customWidth="1"/>
    <col min="12802" max="12802" width="12" style="31" customWidth="1"/>
    <col min="12803" max="12803" width="14.42578125" style="31" customWidth="1"/>
    <col min="12804" max="12804" width="13.42578125" style="31" customWidth="1"/>
    <col min="12805" max="12805" width="15" style="31" customWidth="1"/>
    <col min="12806" max="12806" width="13.42578125" style="31" customWidth="1"/>
    <col min="12807" max="12807" width="19.5703125" style="31" customWidth="1"/>
    <col min="12808" max="12814" width="9.140625" style="31"/>
    <col min="12815" max="12815" width="0" style="31" hidden="1" customWidth="1"/>
    <col min="12816" max="13043" width="9.140625" style="31"/>
    <col min="13044" max="13044" width="4.5703125" style="31" customWidth="1"/>
    <col min="13045" max="13045" width="6.5703125" style="31" customWidth="1"/>
    <col min="13046" max="13046" width="0" style="31" hidden="1" customWidth="1"/>
    <col min="13047" max="13047" width="7.28515625" style="31" customWidth="1"/>
    <col min="13048" max="13048" width="42.28515625" style="31" customWidth="1"/>
    <col min="13049" max="13049" width="23.7109375" style="31" customWidth="1"/>
    <col min="13050" max="13050" width="0" style="31" hidden="1" customWidth="1"/>
    <col min="13051" max="13051" width="10.85546875" style="31" customWidth="1"/>
    <col min="13052" max="13052" width="10.140625" style="31" customWidth="1"/>
    <col min="13053" max="13053" width="11.5703125" style="31" customWidth="1"/>
    <col min="13054" max="13054" width="9.7109375" style="31" customWidth="1"/>
    <col min="13055" max="13055" width="10.85546875" style="31" customWidth="1"/>
    <col min="13056" max="13056" width="11" style="31" customWidth="1"/>
    <col min="13057" max="13057" width="5.5703125" style="31" customWidth="1"/>
    <col min="13058" max="13058" width="12" style="31" customWidth="1"/>
    <col min="13059" max="13059" width="14.42578125" style="31" customWidth="1"/>
    <col min="13060" max="13060" width="13.42578125" style="31" customWidth="1"/>
    <col min="13061" max="13061" width="15" style="31" customWidth="1"/>
    <col min="13062" max="13062" width="13.42578125" style="31" customWidth="1"/>
    <col min="13063" max="13063" width="19.5703125" style="31" customWidth="1"/>
    <col min="13064" max="13070" width="9.140625" style="31"/>
    <col min="13071" max="13071" width="0" style="31" hidden="1" customWidth="1"/>
    <col min="13072" max="13299" width="9.140625" style="31"/>
    <col min="13300" max="13300" width="4.5703125" style="31" customWidth="1"/>
    <col min="13301" max="13301" width="6.5703125" style="31" customWidth="1"/>
    <col min="13302" max="13302" width="0" style="31" hidden="1" customWidth="1"/>
    <col min="13303" max="13303" width="7.28515625" style="31" customWidth="1"/>
    <col min="13304" max="13304" width="42.28515625" style="31" customWidth="1"/>
    <col min="13305" max="13305" width="23.7109375" style="31" customWidth="1"/>
    <col min="13306" max="13306" width="0" style="31" hidden="1" customWidth="1"/>
    <col min="13307" max="13307" width="10.85546875" style="31" customWidth="1"/>
    <col min="13308" max="13308" width="10.140625" style="31" customWidth="1"/>
    <col min="13309" max="13309" width="11.5703125" style="31" customWidth="1"/>
    <col min="13310" max="13310" width="9.7109375" style="31" customWidth="1"/>
    <col min="13311" max="13311" width="10.85546875" style="31" customWidth="1"/>
    <col min="13312" max="13312" width="11" style="31" customWidth="1"/>
    <col min="13313" max="13313" width="5.5703125" style="31" customWidth="1"/>
    <col min="13314" max="13314" width="12" style="31" customWidth="1"/>
    <col min="13315" max="13315" width="14.42578125" style="31" customWidth="1"/>
    <col min="13316" max="13316" width="13.42578125" style="31" customWidth="1"/>
    <col min="13317" max="13317" width="15" style="31" customWidth="1"/>
    <col min="13318" max="13318" width="13.42578125" style="31" customWidth="1"/>
    <col min="13319" max="13319" width="19.5703125" style="31" customWidth="1"/>
    <col min="13320" max="13326" width="9.140625" style="31"/>
    <col min="13327" max="13327" width="0" style="31" hidden="1" customWidth="1"/>
    <col min="13328" max="13555" width="9.140625" style="31"/>
    <col min="13556" max="13556" width="4.5703125" style="31" customWidth="1"/>
    <col min="13557" max="13557" width="6.5703125" style="31" customWidth="1"/>
    <col min="13558" max="13558" width="0" style="31" hidden="1" customWidth="1"/>
    <col min="13559" max="13559" width="7.28515625" style="31" customWidth="1"/>
    <col min="13560" max="13560" width="42.28515625" style="31" customWidth="1"/>
    <col min="13561" max="13561" width="23.7109375" style="31" customWidth="1"/>
    <col min="13562" max="13562" width="0" style="31" hidden="1" customWidth="1"/>
    <col min="13563" max="13563" width="10.85546875" style="31" customWidth="1"/>
    <col min="13564" max="13564" width="10.140625" style="31" customWidth="1"/>
    <col min="13565" max="13565" width="11.5703125" style="31" customWidth="1"/>
    <col min="13566" max="13566" width="9.7109375" style="31" customWidth="1"/>
    <col min="13567" max="13567" width="10.85546875" style="31" customWidth="1"/>
    <col min="13568" max="13568" width="11" style="31" customWidth="1"/>
    <col min="13569" max="13569" width="5.5703125" style="31" customWidth="1"/>
    <col min="13570" max="13570" width="12" style="31" customWidth="1"/>
    <col min="13571" max="13571" width="14.42578125" style="31" customWidth="1"/>
    <col min="13572" max="13572" width="13.42578125" style="31" customWidth="1"/>
    <col min="13573" max="13573" width="15" style="31" customWidth="1"/>
    <col min="13574" max="13574" width="13.42578125" style="31" customWidth="1"/>
    <col min="13575" max="13575" width="19.5703125" style="31" customWidth="1"/>
    <col min="13576" max="13582" width="9.140625" style="31"/>
    <col min="13583" max="13583" width="0" style="31" hidden="1" customWidth="1"/>
    <col min="13584" max="13811" width="9.140625" style="31"/>
    <col min="13812" max="13812" width="4.5703125" style="31" customWidth="1"/>
    <col min="13813" max="13813" width="6.5703125" style="31" customWidth="1"/>
    <col min="13814" max="13814" width="0" style="31" hidden="1" customWidth="1"/>
    <col min="13815" max="13815" width="7.28515625" style="31" customWidth="1"/>
    <col min="13816" max="13816" width="42.28515625" style="31" customWidth="1"/>
    <col min="13817" max="13817" width="23.7109375" style="31" customWidth="1"/>
    <col min="13818" max="13818" width="0" style="31" hidden="1" customWidth="1"/>
    <col min="13819" max="13819" width="10.85546875" style="31" customWidth="1"/>
    <col min="13820" max="13820" width="10.140625" style="31" customWidth="1"/>
    <col min="13821" max="13821" width="11.5703125" style="31" customWidth="1"/>
    <col min="13822" max="13822" width="9.7109375" style="31" customWidth="1"/>
    <col min="13823" max="13823" width="10.85546875" style="31" customWidth="1"/>
    <col min="13824" max="13824" width="11" style="31" customWidth="1"/>
    <col min="13825" max="13825" width="5.5703125" style="31" customWidth="1"/>
    <col min="13826" max="13826" width="12" style="31" customWidth="1"/>
    <col min="13827" max="13827" width="14.42578125" style="31" customWidth="1"/>
    <col min="13828" max="13828" width="13.42578125" style="31" customWidth="1"/>
    <col min="13829" max="13829" width="15" style="31" customWidth="1"/>
    <col min="13830" max="13830" width="13.42578125" style="31" customWidth="1"/>
    <col min="13831" max="13831" width="19.5703125" style="31" customWidth="1"/>
    <col min="13832" max="13838" width="9.140625" style="31"/>
    <col min="13839" max="13839" width="0" style="31" hidden="1" customWidth="1"/>
    <col min="13840" max="14067" width="9.140625" style="31"/>
    <col min="14068" max="14068" width="4.5703125" style="31" customWidth="1"/>
    <col min="14069" max="14069" width="6.5703125" style="31" customWidth="1"/>
    <col min="14070" max="14070" width="0" style="31" hidden="1" customWidth="1"/>
    <col min="14071" max="14071" width="7.28515625" style="31" customWidth="1"/>
    <col min="14072" max="14072" width="42.28515625" style="31" customWidth="1"/>
    <col min="14073" max="14073" width="23.7109375" style="31" customWidth="1"/>
    <col min="14074" max="14074" width="0" style="31" hidden="1" customWidth="1"/>
    <col min="14075" max="14075" width="10.85546875" style="31" customWidth="1"/>
    <col min="14076" max="14076" width="10.140625" style="31" customWidth="1"/>
    <col min="14077" max="14077" width="11.5703125" style="31" customWidth="1"/>
    <col min="14078" max="14078" width="9.7109375" style="31" customWidth="1"/>
    <col min="14079" max="14079" width="10.85546875" style="31" customWidth="1"/>
    <col min="14080" max="14080" width="11" style="31" customWidth="1"/>
    <col min="14081" max="14081" width="5.5703125" style="31" customWidth="1"/>
    <col min="14082" max="14082" width="12" style="31" customWidth="1"/>
    <col min="14083" max="14083" width="14.42578125" style="31" customWidth="1"/>
    <col min="14084" max="14084" width="13.42578125" style="31" customWidth="1"/>
    <col min="14085" max="14085" width="15" style="31" customWidth="1"/>
    <col min="14086" max="14086" width="13.42578125" style="31" customWidth="1"/>
    <col min="14087" max="14087" width="19.5703125" style="31" customWidth="1"/>
    <col min="14088" max="14094" width="9.140625" style="31"/>
    <col min="14095" max="14095" width="0" style="31" hidden="1" customWidth="1"/>
    <col min="14096" max="14323" width="9.140625" style="31"/>
    <col min="14324" max="14324" width="4.5703125" style="31" customWidth="1"/>
    <col min="14325" max="14325" width="6.5703125" style="31" customWidth="1"/>
    <col min="14326" max="14326" width="0" style="31" hidden="1" customWidth="1"/>
    <col min="14327" max="14327" width="7.28515625" style="31" customWidth="1"/>
    <col min="14328" max="14328" width="42.28515625" style="31" customWidth="1"/>
    <col min="14329" max="14329" width="23.7109375" style="31" customWidth="1"/>
    <col min="14330" max="14330" width="0" style="31" hidden="1" customWidth="1"/>
    <col min="14331" max="14331" width="10.85546875" style="31" customWidth="1"/>
    <col min="14332" max="14332" width="10.140625" style="31" customWidth="1"/>
    <col min="14333" max="14333" width="11.5703125" style="31" customWidth="1"/>
    <col min="14334" max="14334" width="9.7109375" style="31" customWidth="1"/>
    <col min="14335" max="14335" width="10.85546875" style="31" customWidth="1"/>
    <col min="14336" max="14336" width="11" style="31" customWidth="1"/>
    <col min="14337" max="14337" width="5.5703125" style="31" customWidth="1"/>
    <col min="14338" max="14338" width="12" style="31" customWidth="1"/>
    <col min="14339" max="14339" width="14.42578125" style="31" customWidth="1"/>
    <col min="14340" max="14340" width="13.42578125" style="31" customWidth="1"/>
    <col min="14341" max="14341" width="15" style="31" customWidth="1"/>
    <col min="14342" max="14342" width="13.42578125" style="31" customWidth="1"/>
    <col min="14343" max="14343" width="19.5703125" style="31" customWidth="1"/>
    <col min="14344" max="14350" width="9.140625" style="31"/>
    <col min="14351" max="14351" width="0" style="31" hidden="1" customWidth="1"/>
    <col min="14352" max="14579" width="9.140625" style="31"/>
    <col min="14580" max="14580" width="4.5703125" style="31" customWidth="1"/>
    <col min="14581" max="14581" width="6.5703125" style="31" customWidth="1"/>
    <col min="14582" max="14582" width="0" style="31" hidden="1" customWidth="1"/>
    <col min="14583" max="14583" width="7.28515625" style="31" customWidth="1"/>
    <col min="14584" max="14584" width="42.28515625" style="31" customWidth="1"/>
    <col min="14585" max="14585" width="23.7109375" style="31" customWidth="1"/>
    <col min="14586" max="14586" width="0" style="31" hidden="1" customWidth="1"/>
    <col min="14587" max="14587" width="10.85546875" style="31" customWidth="1"/>
    <col min="14588" max="14588" width="10.140625" style="31" customWidth="1"/>
    <col min="14589" max="14589" width="11.5703125" style="31" customWidth="1"/>
    <col min="14590" max="14590" width="9.7109375" style="31" customWidth="1"/>
    <col min="14591" max="14591" width="10.85546875" style="31" customWidth="1"/>
    <col min="14592" max="14592" width="11" style="31" customWidth="1"/>
    <col min="14593" max="14593" width="5.5703125" style="31" customWidth="1"/>
    <col min="14594" max="14594" width="12" style="31" customWidth="1"/>
    <col min="14595" max="14595" width="14.42578125" style="31" customWidth="1"/>
    <col min="14596" max="14596" width="13.42578125" style="31" customWidth="1"/>
    <col min="14597" max="14597" width="15" style="31" customWidth="1"/>
    <col min="14598" max="14598" width="13.42578125" style="31" customWidth="1"/>
    <col min="14599" max="14599" width="19.5703125" style="31" customWidth="1"/>
    <col min="14600" max="14606" width="9.140625" style="31"/>
    <col min="14607" max="14607" width="0" style="31" hidden="1" customWidth="1"/>
    <col min="14608" max="14835" width="9.140625" style="31"/>
    <col min="14836" max="14836" width="4.5703125" style="31" customWidth="1"/>
    <col min="14837" max="14837" width="6.5703125" style="31" customWidth="1"/>
    <col min="14838" max="14838" width="0" style="31" hidden="1" customWidth="1"/>
    <col min="14839" max="14839" width="7.28515625" style="31" customWidth="1"/>
    <col min="14840" max="14840" width="42.28515625" style="31" customWidth="1"/>
    <col min="14841" max="14841" width="23.7109375" style="31" customWidth="1"/>
    <col min="14842" max="14842" width="0" style="31" hidden="1" customWidth="1"/>
    <col min="14843" max="14843" width="10.85546875" style="31" customWidth="1"/>
    <col min="14844" max="14844" width="10.140625" style="31" customWidth="1"/>
    <col min="14845" max="14845" width="11.5703125" style="31" customWidth="1"/>
    <col min="14846" max="14846" width="9.7109375" style="31" customWidth="1"/>
    <col min="14847" max="14847" width="10.85546875" style="31" customWidth="1"/>
    <col min="14848" max="14848" width="11" style="31" customWidth="1"/>
    <col min="14849" max="14849" width="5.5703125" style="31" customWidth="1"/>
    <col min="14850" max="14850" width="12" style="31" customWidth="1"/>
    <col min="14851" max="14851" width="14.42578125" style="31" customWidth="1"/>
    <col min="14852" max="14852" width="13.42578125" style="31" customWidth="1"/>
    <col min="14853" max="14853" width="15" style="31" customWidth="1"/>
    <col min="14854" max="14854" width="13.42578125" style="31" customWidth="1"/>
    <col min="14855" max="14855" width="19.5703125" style="31" customWidth="1"/>
    <col min="14856" max="14862" width="9.140625" style="31"/>
    <col min="14863" max="14863" width="0" style="31" hidden="1" customWidth="1"/>
    <col min="14864" max="15091" width="9.140625" style="31"/>
    <col min="15092" max="15092" width="4.5703125" style="31" customWidth="1"/>
    <col min="15093" max="15093" width="6.5703125" style="31" customWidth="1"/>
    <col min="15094" max="15094" width="0" style="31" hidden="1" customWidth="1"/>
    <col min="15095" max="15095" width="7.28515625" style="31" customWidth="1"/>
    <col min="15096" max="15096" width="42.28515625" style="31" customWidth="1"/>
    <col min="15097" max="15097" width="23.7109375" style="31" customWidth="1"/>
    <col min="15098" max="15098" width="0" style="31" hidden="1" customWidth="1"/>
    <col min="15099" max="15099" width="10.85546875" style="31" customWidth="1"/>
    <col min="15100" max="15100" width="10.140625" style="31" customWidth="1"/>
    <col min="15101" max="15101" width="11.5703125" style="31" customWidth="1"/>
    <col min="15102" max="15102" width="9.7109375" style="31" customWidth="1"/>
    <col min="15103" max="15103" width="10.85546875" style="31" customWidth="1"/>
    <col min="15104" max="15104" width="11" style="31" customWidth="1"/>
    <col min="15105" max="15105" width="5.5703125" style="31" customWidth="1"/>
    <col min="15106" max="15106" width="12" style="31" customWidth="1"/>
    <col min="15107" max="15107" width="14.42578125" style="31" customWidth="1"/>
    <col min="15108" max="15108" width="13.42578125" style="31" customWidth="1"/>
    <col min="15109" max="15109" width="15" style="31" customWidth="1"/>
    <col min="15110" max="15110" width="13.42578125" style="31" customWidth="1"/>
    <col min="15111" max="15111" width="19.5703125" style="31" customWidth="1"/>
    <col min="15112" max="15118" width="9.140625" style="31"/>
    <col min="15119" max="15119" width="0" style="31" hidden="1" customWidth="1"/>
    <col min="15120" max="15347" width="9.140625" style="31"/>
    <col min="15348" max="15348" width="4.5703125" style="31" customWidth="1"/>
    <col min="15349" max="15349" width="6.5703125" style="31" customWidth="1"/>
    <col min="15350" max="15350" width="0" style="31" hidden="1" customWidth="1"/>
    <col min="15351" max="15351" width="7.28515625" style="31" customWidth="1"/>
    <col min="15352" max="15352" width="42.28515625" style="31" customWidth="1"/>
    <col min="15353" max="15353" width="23.7109375" style="31" customWidth="1"/>
    <col min="15354" max="15354" width="0" style="31" hidden="1" customWidth="1"/>
    <col min="15355" max="15355" width="10.85546875" style="31" customWidth="1"/>
    <col min="15356" max="15356" width="10.140625" style="31" customWidth="1"/>
    <col min="15357" max="15357" width="11.5703125" style="31" customWidth="1"/>
    <col min="15358" max="15358" width="9.7109375" style="31" customWidth="1"/>
    <col min="15359" max="15359" width="10.85546875" style="31" customWidth="1"/>
    <col min="15360" max="15360" width="11" style="31" customWidth="1"/>
    <col min="15361" max="15361" width="5.5703125" style="31" customWidth="1"/>
    <col min="15362" max="15362" width="12" style="31" customWidth="1"/>
    <col min="15363" max="15363" width="14.42578125" style="31" customWidth="1"/>
    <col min="15364" max="15364" width="13.42578125" style="31" customWidth="1"/>
    <col min="15365" max="15365" width="15" style="31" customWidth="1"/>
    <col min="15366" max="15366" width="13.42578125" style="31" customWidth="1"/>
    <col min="15367" max="15367" width="19.5703125" style="31" customWidth="1"/>
    <col min="15368" max="15374" width="9.140625" style="31"/>
    <col min="15375" max="15375" width="0" style="31" hidden="1" customWidth="1"/>
    <col min="15376" max="15603" width="9.140625" style="31"/>
    <col min="15604" max="15604" width="4.5703125" style="31" customWidth="1"/>
    <col min="15605" max="15605" width="6.5703125" style="31" customWidth="1"/>
    <col min="15606" max="15606" width="0" style="31" hidden="1" customWidth="1"/>
    <col min="15607" max="15607" width="7.28515625" style="31" customWidth="1"/>
    <col min="15608" max="15608" width="42.28515625" style="31" customWidth="1"/>
    <col min="15609" max="15609" width="23.7109375" style="31" customWidth="1"/>
    <col min="15610" max="15610" width="0" style="31" hidden="1" customWidth="1"/>
    <col min="15611" max="15611" width="10.85546875" style="31" customWidth="1"/>
    <col min="15612" max="15612" width="10.140625" style="31" customWidth="1"/>
    <col min="15613" max="15613" width="11.5703125" style="31" customWidth="1"/>
    <col min="15614" max="15614" width="9.7109375" style="31" customWidth="1"/>
    <col min="15615" max="15615" width="10.85546875" style="31" customWidth="1"/>
    <col min="15616" max="15616" width="11" style="31" customWidth="1"/>
    <col min="15617" max="15617" width="5.5703125" style="31" customWidth="1"/>
    <col min="15618" max="15618" width="12" style="31" customWidth="1"/>
    <col min="15619" max="15619" width="14.42578125" style="31" customWidth="1"/>
    <col min="15620" max="15620" width="13.42578125" style="31" customWidth="1"/>
    <col min="15621" max="15621" width="15" style="31" customWidth="1"/>
    <col min="15622" max="15622" width="13.42578125" style="31" customWidth="1"/>
    <col min="15623" max="15623" width="19.5703125" style="31" customWidth="1"/>
    <col min="15624" max="15630" width="9.140625" style="31"/>
    <col min="15631" max="15631" width="0" style="31" hidden="1" customWidth="1"/>
    <col min="15632" max="15859" width="9.140625" style="31"/>
    <col min="15860" max="15860" width="4.5703125" style="31" customWidth="1"/>
    <col min="15861" max="15861" width="6.5703125" style="31" customWidth="1"/>
    <col min="15862" max="15862" width="0" style="31" hidden="1" customWidth="1"/>
    <col min="15863" max="15863" width="7.28515625" style="31" customWidth="1"/>
    <col min="15864" max="15864" width="42.28515625" style="31" customWidth="1"/>
    <col min="15865" max="15865" width="23.7109375" style="31" customWidth="1"/>
    <col min="15866" max="15866" width="0" style="31" hidden="1" customWidth="1"/>
    <col min="15867" max="15867" width="10.85546875" style="31" customWidth="1"/>
    <col min="15868" max="15868" width="10.140625" style="31" customWidth="1"/>
    <col min="15869" max="15869" width="11.5703125" style="31" customWidth="1"/>
    <col min="15870" max="15870" width="9.7109375" style="31" customWidth="1"/>
    <col min="15871" max="15871" width="10.85546875" style="31" customWidth="1"/>
    <col min="15872" max="15872" width="11" style="31" customWidth="1"/>
    <col min="15873" max="15873" width="5.5703125" style="31" customWidth="1"/>
    <col min="15874" max="15874" width="12" style="31" customWidth="1"/>
    <col min="15875" max="15875" width="14.42578125" style="31" customWidth="1"/>
    <col min="15876" max="15876" width="13.42578125" style="31" customWidth="1"/>
    <col min="15877" max="15877" width="15" style="31" customWidth="1"/>
    <col min="15878" max="15878" width="13.42578125" style="31" customWidth="1"/>
    <col min="15879" max="15879" width="19.5703125" style="31" customWidth="1"/>
    <col min="15880" max="15886" width="9.140625" style="31"/>
    <col min="15887" max="15887" width="0" style="31" hidden="1" customWidth="1"/>
    <col min="15888" max="16115" width="9.140625" style="31"/>
    <col min="16116" max="16116" width="4.5703125" style="31" customWidth="1"/>
    <col min="16117" max="16117" width="6.5703125" style="31" customWidth="1"/>
    <col min="16118" max="16118" width="0" style="31" hidden="1" customWidth="1"/>
    <col min="16119" max="16119" width="7.28515625" style="31" customWidth="1"/>
    <col min="16120" max="16120" width="42.28515625" style="31" customWidth="1"/>
    <col min="16121" max="16121" width="23.7109375" style="31" customWidth="1"/>
    <col min="16122" max="16122" width="0" style="31" hidden="1" customWidth="1"/>
    <col min="16123" max="16123" width="10.85546875" style="31" customWidth="1"/>
    <col min="16124" max="16124" width="10.140625" style="31" customWidth="1"/>
    <col min="16125" max="16125" width="11.5703125" style="31" customWidth="1"/>
    <col min="16126" max="16126" width="9.7109375" style="31" customWidth="1"/>
    <col min="16127" max="16127" width="10.85546875" style="31" customWidth="1"/>
    <col min="16128" max="16128" width="11" style="31" customWidth="1"/>
    <col min="16129" max="16129" width="5.5703125" style="31" customWidth="1"/>
    <col min="16130" max="16130" width="12" style="31" customWidth="1"/>
    <col min="16131" max="16131" width="14.42578125" style="31" customWidth="1"/>
    <col min="16132" max="16132" width="13.42578125" style="31" customWidth="1"/>
    <col min="16133" max="16133" width="15" style="31" customWidth="1"/>
    <col min="16134" max="16134" width="13.42578125" style="31" customWidth="1"/>
    <col min="16135" max="16135" width="19.5703125" style="31" customWidth="1"/>
    <col min="16136" max="16142" width="9.140625" style="31"/>
    <col min="16143" max="16143" width="0" style="31" hidden="1" customWidth="1"/>
    <col min="16144" max="16384" width="9.140625" style="31"/>
  </cols>
  <sheetData>
    <row r="1" spans="1:15" x14ac:dyDescent="0.2">
      <c r="A1" s="30" t="s">
        <v>54</v>
      </c>
      <c r="E1" s="32"/>
    </row>
    <row r="4" spans="1:15" ht="15.75" x14ac:dyDescent="0.25">
      <c r="C4" s="34"/>
      <c r="D4" s="258" t="s">
        <v>366</v>
      </c>
      <c r="E4" s="258"/>
      <c r="F4" s="258"/>
      <c r="G4" s="258"/>
      <c r="H4" s="258"/>
      <c r="I4" s="258"/>
      <c r="J4" s="258"/>
      <c r="K4" s="258"/>
      <c r="L4" s="258"/>
      <c r="M4" s="258"/>
      <c r="N4" s="258"/>
    </row>
    <row r="5" spans="1:15" x14ac:dyDescent="0.2">
      <c r="C5" s="35" t="s">
        <v>55</v>
      </c>
      <c r="D5" s="257" t="s">
        <v>56</v>
      </c>
      <c r="E5" s="257"/>
      <c r="F5" s="35"/>
      <c r="G5" s="35" t="s">
        <v>37</v>
      </c>
      <c r="H5" s="35" t="s">
        <v>38</v>
      </c>
      <c r="I5" s="36" t="s">
        <v>48</v>
      </c>
      <c r="J5" s="36" t="str">
        <f>[1]Notes!$C$6</f>
        <v>2019-20</v>
      </c>
      <c r="K5" s="36" t="str">
        <f>[1]Notes!$C$7</f>
        <v>2020-21</v>
      </c>
      <c r="L5" s="36" t="str">
        <f>[1]Notes!$C$8</f>
        <v>2021-22</v>
      </c>
      <c r="M5" s="36" t="str">
        <f>[1]Notes!$C$9</f>
        <v>2022-23</v>
      </c>
      <c r="N5" s="36" t="str">
        <f>[1]Notes!$C$10</f>
        <v>2023-24</v>
      </c>
    </row>
    <row r="6" spans="1:15" x14ac:dyDescent="0.2">
      <c r="C6" s="37"/>
      <c r="D6" s="38" t="s">
        <v>57</v>
      </c>
      <c r="E6" s="39"/>
      <c r="F6" s="38"/>
      <c r="G6" s="38"/>
      <c r="H6" s="38"/>
      <c r="I6" s="40"/>
      <c r="J6" s="40"/>
      <c r="K6" s="40"/>
      <c r="L6" s="40"/>
      <c r="M6" s="41"/>
      <c r="N6" s="41"/>
      <c r="O6" s="31" t="s">
        <v>58</v>
      </c>
    </row>
    <row r="7" spans="1:15" x14ac:dyDescent="0.2">
      <c r="C7" s="37"/>
      <c r="D7" s="37"/>
      <c r="E7" s="43"/>
      <c r="F7" s="44"/>
      <c r="G7" s="44"/>
      <c r="H7" s="44"/>
      <c r="I7" s="45"/>
      <c r="J7" s="45"/>
      <c r="K7" s="45"/>
      <c r="L7" s="45"/>
      <c r="M7" s="46"/>
      <c r="N7" s="46"/>
      <c r="O7" s="31" t="s">
        <v>58</v>
      </c>
    </row>
    <row r="8" spans="1:15" ht="22.5" x14ac:dyDescent="0.2">
      <c r="C8" s="37">
        <v>10001</v>
      </c>
      <c r="D8" s="37" t="s">
        <v>59</v>
      </c>
      <c r="E8" s="43" t="s">
        <v>60</v>
      </c>
      <c r="F8" s="44" t="s">
        <v>61</v>
      </c>
      <c r="G8" s="71">
        <f>'[2]4a| Energy Losses'!$K$9</f>
        <v>31595.070606703332</v>
      </c>
      <c r="H8" s="71">
        <f>'[2]4a| Energy Losses'!$L$9</f>
        <v>33828.704236733363</v>
      </c>
      <c r="I8" s="47">
        <v>40297.193443840006</v>
      </c>
      <c r="J8" s="47">
        <v>38919.839302190398</v>
      </c>
      <c r="K8" s="48">
        <v>38004.7060223546</v>
      </c>
      <c r="L8" s="48">
        <v>40853.14</v>
      </c>
      <c r="M8" s="48">
        <f>(M12+M14)/(1-0.0361517)</f>
        <v>44060.958087885243</v>
      </c>
      <c r="N8" s="48">
        <f>(N12+N14)/(1-0.036)</f>
        <v>46527.847099584367</v>
      </c>
      <c r="O8" s="31" t="s">
        <v>58</v>
      </c>
    </row>
    <row r="9" spans="1:15" x14ac:dyDescent="0.2">
      <c r="C9" s="37"/>
      <c r="D9" s="37"/>
      <c r="E9" s="43"/>
      <c r="F9" s="44"/>
      <c r="G9" s="71"/>
      <c r="H9" s="44"/>
      <c r="I9" s="45"/>
      <c r="J9" s="45"/>
      <c r="K9" s="45"/>
      <c r="L9" s="45"/>
      <c r="M9" s="46"/>
      <c r="N9" s="46"/>
      <c r="O9" s="31" t="s">
        <v>58</v>
      </c>
    </row>
    <row r="10" spans="1:15" x14ac:dyDescent="0.2">
      <c r="C10" s="37">
        <v>10002</v>
      </c>
      <c r="D10" s="37" t="s">
        <v>62</v>
      </c>
      <c r="E10" s="43" t="s">
        <v>63</v>
      </c>
      <c r="F10" s="44" t="s">
        <v>64</v>
      </c>
      <c r="G10" s="71">
        <f>'[2]4a| Energy Losses'!$K$11</f>
        <v>204.19540780000005</v>
      </c>
      <c r="H10" s="71">
        <f>'[2]4a| Energy Losses'!$L$11</f>
        <v>0</v>
      </c>
      <c r="I10" s="47"/>
      <c r="J10" s="47"/>
      <c r="K10" s="47"/>
      <c r="L10" s="48"/>
      <c r="M10" s="48"/>
      <c r="N10" s="48"/>
      <c r="O10" s="31" t="s">
        <v>58</v>
      </c>
    </row>
    <row r="11" spans="1:15" x14ac:dyDescent="0.2">
      <c r="C11" s="37"/>
      <c r="D11" s="37"/>
      <c r="E11" s="43"/>
      <c r="F11" s="44"/>
      <c r="G11" s="44"/>
      <c r="H11" s="44"/>
      <c r="I11" s="45"/>
      <c r="J11" s="45"/>
      <c r="K11" s="45"/>
      <c r="L11" s="45"/>
      <c r="M11" s="46"/>
      <c r="N11" s="46"/>
      <c r="O11" s="31" t="s">
        <v>58</v>
      </c>
    </row>
    <row r="12" spans="1:15" ht="22.5" x14ac:dyDescent="0.2">
      <c r="C12" s="37">
        <v>10003</v>
      </c>
      <c r="D12" s="37" t="s">
        <v>65</v>
      </c>
      <c r="E12" s="43" t="s">
        <v>66</v>
      </c>
      <c r="F12" s="49" t="s">
        <v>67</v>
      </c>
      <c r="G12" s="72">
        <f>'[2]4a| Energy Losses'!$K$13</f>
        <v>3726.5734965334009</v>
      </c>
      <c r="H12" s="72">
        <f>'[2]4a| Energy Losses'!$L$13</f>
        <v>3864.3776171094055</v>
      </c>
      <c r="I12" s="48">
        <f>'[1]3|Sales Forecast'!Q42</f>
        <v>5483.3316510000013</v>
      </c>
      <c r="J12" s="48">
        <f>'[1]3|Sales Forecast'!Q118</f>
        <v>5427.971559560001</v>
      </c>
      <c r="K12" s="48">
        <f>'[1]3|Sales Forecast'!Q191</f>
        <v>4537.0454254399992</v>
      </c>
      <c r="L12" s="48">
        <f>'[1]3|Sales Forecast'!Q266</f>
        <v>5780.5574563200007</v>
      </c>
      <c r="M12" s="48">
        <f>'[1]3|Sales Forecast'!Q338</f>
        <v>7499.6923069068225</v>
      </c>
      <c r="N12" s="48">
        <f>'[1]3|Sales Forecast'!Q411</f>
        <v>8449.0790762173383</v>
      </c>
      <c r="O12" s="31" t="s">
        <v>58</v>
      </c>
    </row>
    <row r="13" spans="1:15" x14ac:dyDescent="0.2">
      <c r="C13" s="37"/>
      <c r="D13" s="37"/>
      <c r="E13" s="43"/>
      <c r="F13" s="44"/>
      <c r="G13" s="44"/>
      <c r="H13" s="44"/>
      <c r="I13" s="45"/>
      <c r="J13" s="45"/>
      <c r="K13" s="45"/>
      <c r="L13" s="45"/>
      <c r="M13" s="46"/>
      <c r="N13" s="46"/>
      <c r="O13" s="31" t="s">
        <v>58</v>
      </c>
    </row>
    <row r="14" spans="1:15" ht="22.5" x14ac:dyDescent="0.2">
      <c r="C14" s="37">
        <v>10004</v>
      </c>
      <c r="D14" s="37" t="s">
        <v>68</v>
      </c>
      <c r="E14" s="43" t="s">
        <v>69</v>
      </c>
      <c r="F14" s="44" t="s">
        <v>70</v>
      </c>
      <c r="G14" s="71">
        <f>'[2]4a| Energy Losses'!$K$15</f>
        <v>27018.755707044958</v>
      </c>
      <c r="H14" s="71">
        <f>'[2]4a| Energy Losses'!$L$15</f>
        <v>28614.561320578294</v>
      </c>
      <c r="I14" s="48">
        <f t="shared" ref="I14:N14" si="0">I23</f>
        <v>33323.710598997925</v>
      </c>
      <c r="J14" s="48">
        <f t="shared" si="0"/>
        <v>32051.833688449355</v>
      </c>
      <c r="K14" s="48">
        <f t="shared" si="0"/>
        <v>32076.693781936418</v>
      </c>
      <c r="L14" s="48">
        <f t="shared" si="0"/>
        <v>33765.29</v>
      </c>
      <c r="M14" s="48">
        <f t="shared" si="0"/>
        <v>34968.387242472621</v>
      </c>
      <c r="N14" s="48">
        <f t="shared" si="0"/>
        <v>36403.765527781994</v>
      </c>
      <c r="O14" s="31" t="s">
        <v>58</v>
      </c>
    </row>
    <row r="15" spans="1:15" x14ac:dyDescent="0.2">
      <c r="C15" s="37"/>
      <c r="D15" s="37"/>
      <c r="E15" s="43"/>
      <c r="F15" s="44"/>
      <c r="G15" s="44"/>
      <c r="H15" s="44"/>
      <c r="I15" s="45"/>
      <c r="J15" s="45"/>
      <c r="K15" s="45"/>
      <c r="L15" s="45"/>
      <c r="M15" s="46"/>
      <c r="N15" s="46"/>
      <c r="O15" s="31" t="s">
        <v>58</v>
      </c>
    </row>
    <row r="16" spans="1:15" x14ac:dyDescent="0.2">
      <c r="C16" s="37">
        <v>10020</v>
      </c>
      <c r="D16" s="37"/>
      <c r="E16" s="51" t="s">
        <v>71</v>
      </c>
      <c r="F16" s="52" t="s">
        <v>72</v>
      </c>
      <c r="G16" s="73">
        <f>'[2]4a| Energy Losses'!$K$17</f>
        <v>1053.9368109249735</v>
      </c>
      <c r="H16" s="73">
        <f>'[2]4a| Energy Losses'!$L$17</f>
        <v>1349.7652990456627</v>
      </c>
      <c r="I16" s="53">
        <f t="shared" ref="I16:N16" si="1">(I8+I10)-(I14+I12)</f>
        <v>1490.1511938420808</v>
      </c>
      <c r="J16" s="53">
        <f t="shared" si="1"/>
        <v>1440.0340541810438</v>
      </c>
      <c r="K16" s="53">
        <f t="shared" si="1"/>
        <v>1390.9668149781792</v>
      </c>
      <c r="L16" s="53">
        <f t="shared" si="1"/>
        <v>1307.2925436799997</v>
      </c>
      <c r="M16" s="53">
        <f t="shared" si="1"/>
        <v>1592.8785385058</v>
      </c>
      <c r="N16" s="53">
        <f t="shared" si="1"/>
        <v>1675.0024955850386</v>
      </c>
      <c r="O16" s="31" t="s">
        <v>58</v>
      </c>
    </row>
    <row r="17" spans="3:15" x14ac:dyDescent="0.2">
      <c r="C17" s="37"/>
      <c r="D17" s="37"/>
      <c r="E17" s="43"/>
      <c r="F17" s="44"/>
      <c r="G17" s="44"/>
      <c r="H17" s="44"/>
      <c r="I17" s="45"/>
      <c r="J17" s="45"/>
      <c r="K17" s="45"/>
      <c r="L17" s="45"/>
      <c r="M17" s="46"/>
      <c r="N17" s="46"/>
      <c r="O17" s="31" t="s">
        <v>58</v>
      </c>
    </row>
    <row r="18" spans="3:15" x14ac:dyDescent="0.2">
      <c r="C18" s="37">
        <v>10021</v>
      </c>
      <c r="D18" s="37"/>
      <c r="E18" s="51" t="s">
        <v>73</v>
      </c>
      <c r="F18" s="52" t="s">
        <v>74</v>
      </c>
      <c r="G18" s="73">
        <f>'[2]4a| Energy Losses'!$J$19</f>
        <v>3.2999542931487853</v>
      </c>
      <c r="H18" s="73">
        <f>'[2]4a| Energy Losses'!$J$19</f>
        <v>3.2999542931487853</v>
      </c>
      <c r="I18" s="53">
        <f>IF((I8+I10)=0,0,I16/(I8+I10)*100)</f>
        <v>3.6979031701520926</v>
      </c>
      <c r="J18" s="53">
        <f>IF((J8+J10)=0,0,J16/(J8+J10)*100)</f>
        <v>3.6999999999999975</v>
      </c>
      <c r="K18" s="53">
        <f>IF((K8+K10)=0,0,K16/(K8+K10)*100)</f>
        <v>3.6599857242942595</v>
      </c>
      <c r="L18" s="53">
        <v>3.2</v>
      </c>
      <c r="M18" s="53">
        <v>3.6199999999999988</v>
      </c>
      <c r="N18" s="53">
        <v>3.6</v>
      </c>
      <c r="O18" s="31" t="s">
        <v>58</v>
      </c>
    </row>
    <row r="19" spans="3:15" x14ac:dyDescent="0.2">
      <c r="C19" s="37"/>
      <c r="D19" s="37"/>
      <c r="E19" s="43"/>
      <c r="F19" s="43"/>
      <c r="G19" s="43"/>
      <c r="H19" s="43"/>
      <c r="I19" s="45"/>
      <c r="J19" s="45"/>
      <c r="K19" s="45"/>
      <c r="L19" s="45"/>
      <c r="M19" s="46"/>
      <c r="N19" s="46"/>
      <c r="O19" s="31" t="s">
        <v>58</v>
      </c>
    </row>
    <row r="20" spans="3:15" x14ac:dyDescent="0.2">
      <c r="C20" s="37"/>
      <c r="D20" s="37"/>
      <c r="E20" s="43"/>
      <c r="F20" s="43"/>
      <c r="G20" s="43"/>
      <c r="H20" s="43"/>
      <c r="I20" s="54"/>
      <c r="J20" s="54"/>
      <c r="K20" s="54"/>
      <c r="L20" s="54"/>
      <c r="M20" s="55"/>
      <c r="N20" s="55"/>
      <c r="O20" s="31" t="s">
        <v>58</v>
      </c>
    </row>
    <row r="21" spans="3:15" x14ac:dyDescent="0.2">
      <c r="C21" s="37"/>
      <c r="D21" s="38" t="s">
        <v>75</v>
      </c>
      <c r="E21" s="39"/>
      <c r="F21" s="38"/>
      <c r="G21" s="38"/>
      <c r="H21" s="38"/>
      <c r="I21" s="56"/>
      <c r="J21" s="56"/>
      <c r="K21" s="56"/>
      <c r="L21" s="56"/>
      <c r="M21" s="57"/>
      <c r="N21" s="57"/>
      <c r="O21" s="31" t="s">
        <v>58</v>
      </c>
    </row>
    <row r="22" spans="3:15" x14ac:dyDescent="0.2">
      <c r="C22" s="37"/>
      <c r="D22" s="37"/>
      <c r="E22" s="43"/>
      <c r="F22" s="44"/>
      <c r="G22" s="44"/>
      <c r="H22" s="44"/>
      <c r="I22" s="45"/>
      <c r="J22" s="45"/>
      <c r="K22" s="45"/>
      <c r="L22" s="45"/>
      <c r="M22" s="46"/>
      <c r="N22" s="46"/>
      <c r="O22" s="31" t="s">
        <v>58</v>
      </c>
    </row>
    <row r="23" spans="3:15" x14ac:dyDescent="0.2">
      <c r="C23" s="37">
        <v>11001</v>
      </c>
      <c r="D23" s="37" t="s">
        <v>59</v>
      </c>
      <c r="E23" s="43" t="s">
        <v>76</v>
      </c>
      <c r="F23" s="44" t="s">
        <v>70</v>
      </c>
      <c r="G23" s="71">
        <f>'[2]4a| Energy Losses'!$K$24</f>
        <v>27018.755707044958</v>
      </c>
      <c r="H23" s="71">
        <f>'[2]4a| Energy Losses'!$L$24</f>
        <v>28614.561320578294</v>
      </c>
      <c r="I23" s="47">
        <v>33323.710598997925</v>
      </c>
      <c r="J23" s="47">
        <v>32051.833688449355</v>
      </c>
      <c r="K23" s="47">
        <v>32076.693781936418</v>
      </c>
      <c r="L23" s="47">
        <v>33765.29</v>
      </c>
      <c r="M23" s="47">
        <f>(M31+M33)/(1-0.0413019)</f>
        <v>34968.387242472621</v>
      </c>
      <c r="N23" s="47">
        <f>(N31+N33)/(1-0.041)</f>
        <v>36403.765527781994</v>
      </c>
      <c r="O23" s="31" t="s">
        <v>58</v>
      </c>
    </row>
    <row r="24" spans="3:15" x14ac:dyDescent="0.2">
      <c r="C24" s="37"/>
      <c r="D24" s="37"/>
      <c r="E24" s="43"/>
      <c r="F24" s="44"/>
      <c r="G24" s="44"/>
      <c r="H24" s="44"/>
      <c r="I24" s="45"/>
      <c r="J24" s="45"/>
      <c r="K24" s="45"/>
      <c r="L24" s="45"/>
      <c r="M24" s="46"/>
      <c r="N24" s="46"/>
      <c r="O24" s="31" t="s">
        <v>58</v>
      </c>
    </row>
    <row r="25" spans="3:15" ht="22.5" x14ac:dyDescent="0.2">
      <c r="C25" s="37">
        <v>11002</v>
      </c>
      <c r="D25" s="37" t="s">
        <v>62</v>
      </c>
      <c r="E25" s="43" t="s">
        <v>77</v>
      </c>
      <c r="F25" s="44" t="s">
        <v>78</v>
      </c>
      <c r="G25" s="71">
        <f>'[2]4a| Energy Losses'!$J$26</f>
        <v>31.300000000000004</v>
      </c>
      <c r="H25" s="71">
        <f>'[2]4a| Energy Losses'!$J$26</f>
        <v>31.300000000000004</v>
      </c>
      <c r="I25" s="47"/>
      <c r="J25" s="47"/>
      <c r="K25" s="47"/>
      <c r="L25" s="48"/>
      <c r="M25" s="48"/>
      <c r="N25" s="48"/>
      <c r="O25" s="31" t="s">
        <v>58</v>
      </c>
    </row>
    <row r="26" spans="3:15" x14ac:dyDescent="0.2">
      <c r="C26" s="37"/>
      <c r="D26" s="37"/>
      <c r="E26" s="43"/>
      <c r="F26" s="44"/>
      <c r="G26" s="44"/>
      <c r="H26" s="44"/>
      <c r="I26" s="45"/>
      <c r="J26" s="45"/>
      <c r="K26" s="45"/>
      <c r="L26" s="45"/>
      <c r="M26" s="46"/>
      <c r="N26" s="46"/>
      <c r="O26" s="31" t="s">
        <v>58</v>
      </c>
    </row>
    <row r="27" spans="3:15" ht="22.5" x14ac:dyDescent="0.2">
      <c r="C27" s="37">
        <v>11003</v>
      </c>
      <c r="D27" s="37" t="s">
        <v>65</v>
      </c>
      <c r="E27" s="43" t="s">
        <v>79</v>
      </c>
      <c r="F27" s="44" t="s">
        <v>80</v>
      </c>
      <c r="G27" s="71">
        <f>'[2]4a| Energy Losses'!$J$28</f>
        <v>10.30814</v>
      </c>
      <c r="H27" s="71">
        <f>'[2]4a| Energy Losses'!$J$28</f>
        <v>10.30814</v>
      </c>
      <c r="I27" s="47"/>
      <c r="J27" s="47"/>
      <c r="K27" s="47"/>
      <c r="L27" s="48"/>
      <c r="M27" s="48"/>
      <c r="N27" s="48"/>
      <c r="O27" s="31" t="s">
        <v>58</v>
      </c>
    </row>
    <row r="28" spans="3:15" x14ac:dyDescent="0.2">
      <c r="C28" s="37"/>
      <c r="D28" s="37"/>
      <c r="E28" s="43"/>
      <c r="F28" s="44"/>
      <c r="G28" s="44"/>
      <c r="H28" s="44"/>
      <c r="I28" s="45"/>
      <c r="J28" s="45"/>
      <c r="K28" s="45"/>
      <c r="L28" s="45"/>
      <c r="M28" s="46"/>
      <c r="N28" s="46"/>
      <c r="O28" s="31" t="s">
        <v>58</v>
      </c>
    </row>
    <row r="29" spans="3:15" ht="22.5" x14ac:dyDescent="0.2">
      <c r="C29" s="37">
        <v>11004</v>
      </c>
      <c r="D29" s="37" t="s">
        <v>68</v>
      </c>
      <c r="E29" s="43" t="s">
        <v>81</v>
      </c>
      <c r="F29" s="44" t="s">
        <v>82</v>
      </c>
      <c r="G29" s="71">
        <f>'[2]4a| Energy Losses'!$J$30</f>
        <v>24565.072589256499</v>
      </c>
      <c r="H29" s="71">
        <f>'[2]4a| Energy Losses'!$J$30</f>
        <v>24565.072589256499</v>
      </c>
      <c r="I29" s="58">
        <f t="shared" ref="I29:N29" si="2">(I23+I25+I27)</f>
        <v>33323.710598997925</v>
      </c>
      <c r="J29" s="58">
        <f t="shared" si="2"/>
        <v>32051.833688449355</v>
      </c>
      <c r="K29" s="58">
        <f t="shared" si="2"/>
        <v>32076.693781936418</v>
      </c>
      <c r="L29" s="58">
        <f t="shared" si="2"/>
        <v>33765.29</v>
      </c>
      <c r="M29" s="58">
        <f t="shared" si="2"/>
        <v>34968.387242472621</v>
      </c>
      <c r="N29" s="58">
        <f t="shared" si="2"/>
        <v>36403.765527781994</v>
      </c>
      <c r="O29" s="31" t="s">
        <v>58</v>
      </c>
    </row>
    <row r="30" spans="3:15" x14ac:dyDescent="0.2">
      <c r="C30" s="37"/>
      <c r="D30" s="37"/>
      <c r="E30" s="43"/>
      <c r="F30" s="44"/>
      <c r="G30" s="44"/>
      <c r="H30" s="44"/>
      <c r="I30" s="45"/>
      <c r="J30" s="45"/>
      <c r="K30" s="45"/>
      <c r="L30" s="45"/>
      <c r="M30" s="46"/>
      <c r="N30" s="46"/>
      <c r="O30" s="31" t="s">
        <v>58</v>
      </c>
    </row>
    <row r="31" spans="3:15" ht="22.5" x14ac:dyDescent="0.2">
      <c r="C31" s="37">
        <v>11005</v>
      </c>
      <c r="D31" s="37" t="s">
        <v>83</v>
      </c>
      <c r="E31" s="43" t="s">
        <v>84</v>
      </c>
      <c r="F31" s="44" t="s">
        <v>85</v>
      </c>
      <c r="G31" s="71">
        <f>'[2]4a| Energy Losses'!$J$32</f>
        <v>4434.3009552712183</v>
      </c>
      <c r="H31" s="71">
        <f>'[2]4a| Energy Losses'!$J$32</f>
        <v>4434.3009552712183</v>
      </c>
      <c r="I31" s="47">
        <f>'[1]3|Sales Forecast'!Q26</f>
        <v>5366.885069429999</v>
      </c>
      <c r="J31" s="47">
        <f>'[1]3|Sales Forecast'!Q102</f>
        <v>5679.3843568400007</v>
      </c>
      <c r="K31" s="48">
        <f>'[1]3|Sales Forecast'!Q175</f>
        <v>5013.6098782100016</v>
      </c>
      <c r="L31" s="48">
        <f>'[1]3|Sales Forecast'!Q250</f>
        <v>5762.1870110899945</v>
      </c>
      <c r="M31" s="48">
        <f>'[1]3|Sales Forecast'!Q322</f>
        <v>6570.4030706229705</v>
      </c>
      <c r="N31" s="48">
        <f>'[1]3|Sales Forecast'!Q395</f>
        <v>7314.1796560964376</v>
      </c>
      <c r="O31" s="31" t="s">
        <v>58</v>
      </c>
    </row>
    <row r="32" spans="3:15" x14ac:dyDescent="0.2">
      <c r="C32" s="37"/>
      <c r="D32" s="37"/>
      <c r="E32" s="43"/>
      <c r="F32" s="44"/>
      <c r="G32" s="44"/>
      <c r="H32" s="44"/>
      <c r="I32" s="45"/>
      <c r="J32" s="45"/>
      <c r="K32" s="45"/>
      <c r="L32" s="45"/>
      <c r="M32" s="46"/>
      <c r="N32" s="46"/>
      <c r="O32" s="31" t="s">
        <v>58</v>
      </c>
    </row>
    <row r="33" spans="3:15" x14ac:dyDescent="0.2">
      <c r="C33" s="37">
        <v>11006</v>
      </c>
      <c r="D33" s="37" t="s">
        <v>86</v>
      </c>
      <c r="E33" s="43" t="s">
        <v>87</v>
      </c>
      <c r="F33" s="44" t="s">
        <v>88</v>
      </c>
      <c r="G33" s="71">
        <f>'[2]4a| Energy Losses'!$J$34</f>
        <v>18882.868251079672</v>
      </c>
      <c r="H33" s="71">
        <f>'[2]4a| Energy Losses'!$J$34</f>
        <v>18882.868251079672</v>
      </c>
      <c r="I33" s="48">
        <f t="shared" ref="I33:N33" si="3">I41</f>
        <v>26390.616200845019</v>
      </c>
      <c r="J33" s="48">
        <f t="shared" si="3"/>
        <v>24866.013148252234</v>
      </c>
      <c r="K33" s="48">
        <f t="shared" si="3"/>
        <v>25773.600691902539</v>
      </c>
      <c r="L33" s="48">
        <f t="shared" si="3"/>
        <v>26568.07</v>
      </c>
      <c r="M33" s="48">
        <f t="shared" si="3"/>
        <v>26953.723338799773</v>
      </c>
      <c r="N33" s="48">
        <f t="shared" si="3"/>
        <v>27597.031485046489</v>
      </c>
      <c r="O33" s="31" t="s">
        <v>58</v>
      </c>
    </row>
    <row r="34" spans="3:15" x14ac:dyDescent="0.2">
      <c r="C34" s="37"/>
      <c r="D34" s="37"/>
      <c r="E34" s="43"/>
      <c r="F34" s="44"/>
      <c r="G34" s="44"/>
      <c r="H34" s="44"/>
      <c r="I34" s="45"/>
      <c r="J34" s="45"/>
      <c r="K34" s="45"/>
      <c r="L34" s="45"/>
      <c r="M34" s="46"/>
      <c r="N34" s="46"/>
      <c r="O34" s="31" t="s">
        <v>58</v>
      </c>
    </row>
    <row r="35" spans="3:15" x14ac:dyDescent="0.2">
      <c r="C35" s="37">
        <v>11020</v>
      </c>
      <c r="D35" s="37"/>
      <c r="E35" s="51" t="s">
        <v>89</v>
      </c>
      <c r="F35" s="52" t="s">
        <v>90</v>
      </c>
      <c r="G35" s="73">
        <f>'[2]4a| Energy Losses'!$K$36</f>
        <v>1216.3975255670193</v>
      </c>
      <c r="H35" s="73">
        <f>'[2]4a| Energy Losses'!$L$36</f>
        <v>1259.0406981054475</v>
      </c>
      <c r="I35" s="53">
        <f t="shared" ref="I35:N35" si="4">I29-(I31+I33)</f>
        <v>1566.2093287229072</v>
      </c>
      <c r="J35" s="53">
        <f t="shared" si="4"/>
        <v>1506.4361833571202</v>
      </c>
      <c r="K35" s="53">
        <f t="shared" si="4"/>
        <v>1289.4832118238774</v>
      </c>
      <c r="L35" s="53">
        <f t="shared" si="4"/>
        <v>1435.0329889100067</v>
      </c>
      <c r="M35" s="53">
        <f t="shared" si="4"/>
        <v>1444.260833049877</v>
      </c>
      <c r="N35" s="53">
        <f t="shared" si="4"/>
        <v>1492.5543866390653</v>
      </c>
      <c r="O35" s="31" t="s">
        <v>58</v>
      </c>
    </row>
    <row r="36" spans="3:15" x14ac:dyDescent="0.2">
      <c r="C36" s="37"/>
      <c r="D36" s="37"/>
      <c r="E36" s="59"/>
      <c r="F36" s="44"/>
      <c r="G36" s="44"/>
      <c r="H36" s="44"/>
      <c r="I36" s="45"/>
      <c r="J36" s="45"/>
      <c r="K36" s="45"/>
      <c r="L36" s="45"/>
      <c r="M36" s="46"/>
      <c r="N36" s="46"/>
      <c r="O36" s="31" t="s">
        <v>58</v>
      </c>
    </row>
    <row r="37" spans="3:15" ht="22.5" x14ac:dyDescent="0.2">
      <c r="C37" s="37">
        <v>11021</v>
      </c>
      <c r="D37" s="60"/>
      <c r="E37" s="51" t="s">
        <v>91</v>
      </c>
      <c r="F37" s="52" t="s">
        <v>92</v>
      </c>
      <c r="G37" s="73">
        <f>'[2]4a| Energy Losses'!$K$38</f>
        <v>4.4999982464620807</v>
      </c>
      <c r="H37" s="73">
        <f>'[2]4a| Energy Losses'!$L$38</f>
        <v>4.4000000000000092</v>
      </c>
      <c r="I37" s="53">
        <f>IF(ISERROR(I35*100/I29),0,I35*100/I29)</f>
        <v>4.6999847873183862</v>
      </c>
      <c r="J37" s="53">
        <f>IF(ISERROR(J35*100/J29),0,J35*100/J29)</f>
        <v>4.7000000000000011</v>
      </c>
      <c r="K37" s="53">
        <f>IF(ISERROR(K35*100/K29),0,K35*100/K29)</f>
        <v>4.0200003796838732</v>
      </c>
      <c r="L37" s="53">
        <v>4.25</v>
      </c>
      <c r="M37" s="53">
        <v>4.1300000000000088</v>
      </c>
      <c r="N37" s="53">
        <v>4.0999999999999996</v>
      </c>
      <c r="O37" s="31" t="s">
        <v>58</v>
      </c>
    </row>
    <row r="38" spans="3:15" x14ac:dyDescent="0.2">
      <c r="C38" s="37"/>
      <c r="D38" s="37"/>
      <c r="E38" s="43"/>
      <c r="F38" s="44"/>
      <c r="G38" s="44"/>
      <c r="H38" s="44"/>
      <c r="I38" s="45"/>
      <c r="J38" s="45"/>
      <c r="K38" s="45"/>
      <c r="L38" s="45"/>
      <c r="M38" s="46"/>
      <c r="N38" s="46"/>
      <c r="O38" s="31" t="s">
        <v>58</v>
      </c>
    </row>
    <row r="39" spans="3:15" x14ac:dyDescent="0.2">
      <c r="C39" s="37"/>
      <c r="D39" s="38" t="s">
        <v>93</v>
      </c>
      <c r="E39" s="39"/>
      <c r="F39" s="38"/>
      <c r="G39" s="38"/>
      <c r="H39" s="38"/>
      <c r="I39" s="56"/>
      <c r="J39" s="56"/>
      <c r="K39" s="56"/>
      <c r="L39" s="56"/>
      <c r="M39" s="57"/>
      <c r="N39" s="57"/>
      <c r="O39" s="31" t="s">
        <v>58</v>
      </c>
    </row>
    <row r="40" spans="3:15" x14ac:dyDescent="0.2">
      <c r="C40" s="37"/>
      <c r="D40" s="37"/>
      <c r="E40" s="43"/>
      <c r="F40" s="44"/>
      <c r="G40" s="44"/>
      <c r="H40" s="44"/>
      <c r="I40" s="45"/>
      <c r="J40" s="45"/>
      <c r="K40" s="45"/>
      <c r="L40" s="45"/>
      <c r="M40" s="46"/>
      <c r="N40" s="46"/>
      <c r="O40" s="31" t="s">
        <v>58</v>
      </c>
    </row>
    <row r="41" spans="3:15" x14ac:dyDescent="0.2">
      <c r="C41" s="37">
        <v>12001</v>
      </c>
      <c r="D41" s="37" t="s">
        <v>59</v>
      </c>
      <c r="E41" s="43" t="s">
        <v>94</v>
      </c>
      <c r="F41" s="44" t="s">
        <v>88</v>
      </c>
      <c r="G41" s="71">
        <f>'[2]4a| Energy Losses'!$K$42</f>
        <v>21324.140594380537</v>
      </c>
      <c r="H41" s="71">
        <f>'[2]4a| Energy Losses'!$L$42</f>
        <v>22410.239199646956</v>
      </c>
      <c r="I41" s="47">
        <v>26390.616200845019</v>
      </c>
      <c r="J41" s="47">
        <v>24866.013148252234</v>
      </c>
      <c r="K41" s="47">
        <v>25773.600691902539</v>
      </c>
      <c r="L41" s="47">
        <v>26568.07</v>
      </c>
      <c r="M41" s="47">
        <f>(M43+M45)/(1-0.048037)</f>
        <v>26953.723338799773</v>
      </c>
      <c r="N41" s="47">
        <f>(N43+N45)/(1-0.0475)</f>
        <v>27597.031485046489</v>
      </c>
      <c r="O41" s="31" t="s">
        <v>58</v>
      </c>
    </row>
    <row r="42" spans="3:15" x14ac:dyDescent="0.2">
      <c r="C42" s="37"/>
      <c r="D42" s="37"/>
      <c r="E42" s="43"/>
      <c r="F42" s="44"/>
      <c r="G42" s="44"/>
      <c r="H42" s="44"/>
      <c r="I42" s="45"/>
      <c r="J42" s="45"/>
      <c r="K42" s="45"/>
      <c r="L42" s="45"/>
      <c r="M42" s="46"/>
      <c r="N42" s="46"/>
      <c r="O42" s="31" t="s">
        <v>58</v>
      </c>
    </row>
    <row r="43" spans="3:15" x14ac:dyDescent="0.2">
      <c r="C43" s="37">
        <v>12002</v>
      </c>
      <c r="D43" s="37" t="s">
        <v>62</v>
      </c>
      <c r="E43" s="43" t="s">
        <v>95</v>
      </c>
      <c r="F43" s="44" t="s">
        <v>96</v>
      </c>
      <c r="G43" s="71">
        <f>'[2]4a| Energy Losses'!$K$44</f>
        <v>10866.719448593332</v>
      </c>
      <c r="H43" s="71">
        <f>'[2]4a| Energy Losses'!$L$44</f>
        <v>11737.08126391035</v>
      </c>
      <c r="I43" s="47">
        <f>'[1]3|Sales Forecast'!Q8-'[1]3|Sales Forecast'!Q13</f>
        <v>12155.403307999999</v>
      </c>
      <c r="J43" s="47">
        <f>'[1]3|Sales Forecast'!Q84-'[1]3|Sales Forecast'!Q89</f>
        <v>12751.05862014</v>
      </c>
      <c r="K43" s="47">
        <f>'[1]3|Sales Forecast'!Q157-'[1]3|Sales Forecast'!Q162</f>
        <v>12541.378743380003</v>
      </c>
      <c r="L43" s="48">
        <f>'[1]3|Sales Forecast'!Q232-'[1]3|Sales Forecast'!Q237</f>
        <v>13310.632042409999</v>
      </c>
      <c r="M43" s="48">
        <f>'[1]3|Sales Forecast'!Q304-'[1]3|Sales Forecast'!Q309</f>
        <v>14626.734062830355</v>
      </c>
      <c r="N43" s="48">
        <f>'[1]3|Sales Forecast'!Q377-'[1]3|Sales Forecast'!Q382</f>
        <v>15695.247752281026</v>
      </c>
      <c r="O43" s="31" t="s">
        <v>58</v>
      </c>
    </row>
    <row r="44" spans="3:15" x14ac:dyDescent="0.2">
      <c r="C44" s="37"/>
      <c r="D44" s="37"/>
      <c r="E44" s="43"/>
      <c r="F44" s="44"/>
      <c r="G44" s="44"/>
      <c r="H44" s="44"/>
      <c r="I44" s="45"/>
      <c r="J44" s="45"/>
      <c r="K44" s="45"/>
      <c r="L44" s="45"/>
      <c r="M44" s="46"/>
      <c r="N44" s="46"/>
      <c r="O44" s="31" t="s">
        <v>58</v>
      </c>
    </row>
    <row r="45" spans="3:15" x14ac:dyDescent="0.2">
      <c r="C45" s="37">
        <v>12003</v>
      </c>
      <c r="D45" s="37" t="s">
        <v>65</v>
      </c>
      <c r="E45" s="43" t="s">
        <v>97</v>
      </c>
      <c r="F45" s="44" t="s">
        <v>98</v>
      </c>
      <c r="G45" s="71">
        <f>'[2]4a| Energy Losses'!$K$46</f>
        <v>8767.637273684566</v>
      </c>
      <c r="H45" s="71">
        <f>'[2]4a| Energy Losses'!$L$46</f>
        <v>9496.6203777551418</v>
      </c>
      <c r="I45" s="47">
        <f>'[1]3|Sales Forecast'!Q13</f>
        <v>12637.776348956262</v>
      </c>
      <c r="J45" s="47">
        <f>'[1]3|Sales Forecast'!Q89</f>
        <v>10818.392753070628</v>
      </c>
      <c r="K45" s="47">
        <f>'[1]3|Sales Forecast'!Q162</f>
        <v>11744.842873355647</v>
      </c>
      <c r="L45" s="48">
        <f>'[1]3|Sales Forecast'!Q237</f>
        <v>11724.357638552183</v>
      </c>
      <c r="M45" s="48">
        <f>'[1]3|Sales Forecast'!Q309</f>
        <v>11032.213267943493</v>
      </c>
      <c r="N45" s="48">
        <f>'[1]3|Sales Forecast'!Q382</f>
        <v>10590.924737225756</v>
      </c>
      <c r="O45" s="31" t="s">
        <v>58</v>
      </c>
    </row>
    <row r="46" spans="3:15" x14ac:dyDescent="0.2">
      <c r="C46" s="37"/>
      <c r="D46" s="37"/>
      <c r="E46" s="43"/>
      <c r="F46" s="44"/>
      <c r="G46" s="44"/>
      <c r="H46" s="44"/>
      <c r="I46" s="45"/>
      <c r="J46" s="45"/>
      <c r="K46" s="45"/>
      <c r="L46" s="45"/>
      <c r="M46" s="46"/>
      <c r="N46" s="46"/>
      <c r="O46" s="31" t="s">
        <v>58</v>
      </c>
    </row>
    <row r="47" spans="3:15" x14ac:dyDescent="0.2">
      <c r="C47" s="37">
        <v>12020</v>
      </c>
      <c r="D47" s="37"/>
      <c r="E47" s="51" t="s">
        <v>99</v>
      </c>
      <c r="F47" s="52" t="s">
        <v>100</v>
      </c>
      <c r="G47" s="73">
        <f>'[2]4a| Energy Losses'!$K$48</f>
        <v>1689.7838721026383</v>
      </c>
      <c r="H47" s="73">
        <f>'[2]4a| Energy Losses'!$L$48</f>
        <v>1176.5375579814645</v>
      </c>
      <c r="I47" s="53">
        <f t="shared" ref="I47:N47" si="5">I41-(I43+I45)</f>
        <v>1597.436543888758</v>
      </c>
      <c r="J47" s="53">
        <f t="shared" si="5"/>
        <v>1296.5617750416059</v>
      </c>
      <c r="K47" s="53">
        <f t="shared" si="5"/>
        <v>1487.3790751668894</v>
      </c>
      <c r="L47" s="53">
        <f t="shared" si="5"/>
        <v>1533.0803190378174</v>
      </c>
      <c r="M47" s="53">
        <f t="shared" si="5"/>
        <v>1294.776008025925</v>
      </c>
      <c r="N47" s="53">
        <f t="shared" si="5"/>
        <v>1310.8589955397074</v>
      </c>
      <c r="O47" s="31" t="s">
        <v>58</v>
      </c>
    </row>
    <row r="48" spans="3:15" x14ac:dyDescent="0.2">
      <c r="C48" s="37"/>
      <c r="D48" s="50"/>
      <c r="E48" s="43"/>
      <c r="F48" s="44"/>
      <c r="G48" s="44"/>
      <c r="H48" s="44"/>
      <c r="I48" s="45"/>
      <c r="J48" s="45"/>
      <c r="K48" s="45"/>
      <c r="L48" s="45"/>
      <c r="M48" s="45"/>
      <c r="N48" s="45"/>
      <c r="O48" s="31" t="s">
        <v>58</v>
      </c>
    </row>
    <row r="49" spans="3:15" x14ac:dyDescent="0.2">
      <c r="C49" s="37">
        <v>12021</v>
      </c>
      <c r="D49" s="60"/>
      <c r="E49" s="51" t="s">
        <v>101</v>
      </c>
      <c r="F49" s="52" t="s">
        <v>102</v>
      </c>
      <c r="G49" s="73">
        <f>'[2]4a| Energy Losses'!$K$50</f>
        <v>7.9242765476229318</v>
      </c>
      <c r="H49" s="73">
        <f>'[2]4a| Energy Losses'!$L$50</f>
        <v>5.2499999999999964</v>
      </c>
      <c r="I49" s="53">
        <f>IF(ISERROR(I47*100/I41),0,I47*100/I41)</f>
        <v>6.0530475367892649</v>
      </c>
      <c r="J49" s="53">
        <f>IF(ISERROR(J47*100/J41),0,J47*100/J41)</f>
        <v>5.2141924292867099</v>
      </c>
      <c r="K49" s="53">
        <f>IF(ISERROR(K47*100/K41),0,K47*100/K41)</f>
        <v>5.7709401683800774</v>
      </c>
      <c r="L49" s="53">
        <v>5.77</v>
      </c>
      <c r="M49" s="53">
        <v>4.8</v>
      </c>
      <c r="N49" s="53">
        <v>4.75</v>
      </c>
      <c r="O49" s="31" t="s">
        <v>58</v>
      </c>
    </row>
    <row r="50" spans="3:15" x14ac:dyDescent="0.2">
      <c r="C50" s="37"/>
      <c r="D50" s="37"/>
      <c r="E50" s="43"/>
      <c r="F50" s="44"/>
      <c r="G50" s="44"/>
      <c r="H50" s="44"/>
      <c r="I50" s="45"/>
      <c r="J50" s="45"/>
      <c r="K50" s="45"/>
      <c r="L50" s="45"/>
      <c r="M50" s="45"/>
      <c r="N50" s="45"/>
      <c r="O50" s="31" t="s">
        <v>58</v>
      </c>
    </row>
    <row r="51" spans="3:15" x14ac:dyDescent="0.2">
      <c r="C51" s="37"/>
      <c r="D51" s="38" t="s">
        <v>103</v>
      </c>
      <c r="E51" s="39"/>
      <c r="F51" s="38"/>
      <c r="G51" s="38"/>
      <c r="H51" s="38"/>
      <c r="I51" s="56"/>
      <c r="J51" s="56"/>
      <c r="K51" s="56"/>
      <c r="L51" s="56"/>
      <c r="M51" s="56"/>
      <c r="N51" s="56"/>
      <c r="O51" s="31" t="s">
        <v>58</v>
      </c>
    </row>
    <row r="52" spans="3:15" x14ac:dyDescent="0.2">
      <c r="C52" s="37">
        <v>13001</v>
      </c>
      <c r="D52" s="37" t="s">
        <v>59</v>
      </c>
      <c r="E52" s="43" t="s">
        <v>104</v>
      </c>
      <c r="F52" s="44" t="s">
        <v>105</v>
      </c>
      <c r="G52" s="71">
        <f>'[2]4a| Energy Losses'!$K$53</f>
        <v>31811.576964503332</v>
      </c>
      <c r="H52" s="71">
        <f>'[2]4a| Energy Losses'!$L$53</f>
        <v>33828.704236733363</v>
      </c>
      <c r="I52" s="58">
        <f t="shared" ref="I52:N52" si="6">I8+I10+I25+I27</f>
        <v>40297.193443840006</v>
      </c>
      <c r="J52" s="58">
        <f t="shared" si="6"/>
        <v>38919.839302190398</v>
      </c>
      <c r="K52" s="58">
        <f t="shared" si="6"/>
        <v>38004.7060223546</v>
      </c>
      <c r="L52" s="58">
        <f t="shared" si="6"/>
        <v>40853.14</v>
      </c>
      <c r="M52" s="58">
        <f t="shared" si="6"/>
        <v>44060.958087885243</v>
      </c>
      <c r="N52" s="58">
        <f t="shared" si="6"/>
        <v>46527.847099584367</v>
      </c>
      <c r="O52" s="31" t="s">
        <v>58</v>
      </c>
    </row>
    <row r="53" spans="3:15" x14ac:dyDescent="0.2">
      <c r="C53" s="37"/>
      <c r="D53" s="37"/>
      <c r="E53" s="43"/>
      <c r="F53" s="44"/>
      <c r="G53" s="44"/>
      <c r="H53" s="44"/>
      <c r="I53" s="45"/>
      <c r="J53" s="45"/>
      <c r="K53" s="45"/>
      <c r="L53" s="45"/>
      <c r="M53" s="45"/>
      <c r="N53" s="45"/>
      <c r="O53" s="31" t="s">
        <v>58</v>
      </c>
    </row>
    <row r="54" spans="3:15" x14ac:dyDescent="0.2">
      <c r="C54" s="37">
        <v>13002</v>
      </c>
      <c r="D54" s="37" t="s">
        <v>62</v>
      </c>
      <c r="E54" s="43" t="s">
        <v>106</v>
      </c>
      <c r="F54" s="44" t="s">
        <v>107</v>
      </c>
      <c r="G54" s="71">
        <f>'[2]4a| Energy Losses'!$K$55</f>
        <v>27851.458755908701</v>
      </c>
      <c r="H54" s="71">
        <f>'[2]4a| Energy Losses'!$L$55</f>
        <v>30043.360681600789</v>
      </c>
      <c r="I54" s="58">
        <f t="shared" ref="I54:N54" si="7">I12+I31+I43+I45</f>
        <v>35643.396377386263</v>
      </c>
      <c r="J54" s="58">
        <f t="shared" si="7"/>
        <v>34676.807289610631</v>
      </c>
      <c r="K54" s="58">
        <f t="shared" si="7"/>
        <v>33836.87692038565</v>
      </c>
      <c r="L54" s="58">
        <f t="shared" si="7"/>
        <v>36577.734148372176</v>
      </c>
      <c r="M54" s="58">
        <f t="shared" si="7"/>
        <v>39729.042708303641</v>
      </c>
      <c r="N54" s="58">
        <f t="shared" si="7"/>
        <v>42049.43122182056</v>
      </c>
      <c r="O54" s="31" t="s">
        <v>58</v>
      </c>
    </row>
    <row r="55" spans="3:15" x14ac:dyDescent="0.2">
      <c r="C55" s="37"/>
      <c r="D55" s="37"/>
      <c r="E55" s="43"/>
      <c r="F55" s="44"/>
      <c r="G55" s="44"/>
      <c r="H55" s="44"/>
      <c r="I55" s="45"/>
      <c r="J55" s="45"/>
      <c r="K55" s="45"/>
      <c r="L55" s="45"/>
      <c r="M55" s="46"/>
      <c r="N55" s="46"/>
      <c r="O55" s="31" t="s">
        <v>58</v>
      </c>
    </row>
    <row r="56" spans="3:15" x14ac:dyDescent="0.2">
      <c r="C56" s="37">
        <v>13003</v>
      </c>
      <c r="D56" s="37" t="s">
        <v>65</v>
      </c>
      <c r="E56" s="43" t="s">
        <v>108</v>
      </c>
      <c r="F56" s="44" t="s">
        <v>109</v>
      </c>
      <c r="G56" s="71">
        <f>'[2]4a| Energy Losses'!$K$57</f>
        <v>2992.7238181033435</v>
      </c>
      <c r="H56" s="71">
        <f>'[2]4a| Energy Losses'!$L$57</f>
        <v>2982.4756926975356</v>
      </c>
      <c r="I56" s="61">
        <f>'[1]3|Sales Forecast'!$Q58</f>
        <v>4699.9232719999991</v>
      </c>
      <c r="J56" s="61">
        <f>'[1]3|Sales Forecast'!$Q134</f>
        <v>5232.4913560100003</v>
      </c>
      <c r="K56" s="61">
        <f>'[1]3|Sales Forecast'!$Q207</f>
        <v>4437.797870540001</v>
      </c>
      <c r="L56" s="61">
        <f>'[1]3|Sales Forecast'!$Q282</f>
        <v>5940.8157443299997</v>
      </c>
      <c r="M56" s="61">
        <f>'[1]3|Sales Forecast'!$Q354</f>
        <v>7245.2895738575216</v>
      </c>
      <c r="N56" s="61">
        <f>'[1]3|Sales Forecast'!$Q427</f>
        <v>10303.439420478509</v>
      </c>
      <c r="O56" s="31" t="s">
        <v>58</v>
      </c>
    </row>
    <row r="57" spans="3:15" x14ac:dyDescent="0.2">
      <c r="C57" s="37"/>
      <c r="D57" s="37"/>
      <c r="E57" s="43"/>
      <c r="F57" s="44"/>
      <c r="G57" s="44"/>
      <c r="H57" s="44"/>
      <c r="I57" s="45"/>
      <c r="J57" s="45"/>
      <c r="K57" s="45"/>
      <c r="L57" s="45"/>
      <c r="M57" s="46"/>
      <c r="N57" s="46"/>
      <c r="O57" s="31" t="s">
        <v>58</v>
      </c>
    </row>
    <row r="58" spans="3:15" x14ac:dyDescent="0.2">
      <c r="C58" s="37">
        <v>13020</v>
      </c>
      <c r="D58" s="37"/>
      <c r="E58" s="62" t="s">
        <v>110</v>
      </c>
      <c r="F58" s="63" t="s">
        <v>111</v>
      </c>
      <c r="G58" s="74">
        <f>'[2]4a| Energy Losses'!$K$59</f>
        <v>3960.1182085946311</v>
      </c>
      <c r="H58" s="74">
        <f>'[2]4a| Energy Losses'!$L$59</f>
        <v>3785.3435551325747</v>
      </c>
      <c r="I58" s="64">
        <f t="shared" ref="I58:N58" si="8">I52-I54</f>
        <v>4653.7970664537424</v>
      </c>
      <c r="J58" s="64">
        <f t="shared" si="8"/>
        <v>4243.0320125797662</v>
      </c>
      <c r="K58" s="64">
        <f t="shared" si="8"/>
        <v>4167.8291019689495</v>
      </c>
      <c r="L58" s="64">
        <f t="shared" si="8"/>
        <v>4275.4058516278237</v>
      </c>
      <c r="M58" s="64">
        <f t="shared" si="8"/>
        <v>4331.9153795816019</v>
      </c>
      <c r="N58" s="64">
        <f t="shared" si="8"/>
        <v>4478.4158777638077</v>
      </c>
      <c r="O58" s="31" t="s">
        <v>58</v>
      </c>
    </row>
    <row r="59" spans="3:15" x14ac:dyDescent="0.2">
      <c r="C59" s="37"/>
      <c r="D59" s="37"/>
      <c r="E59" s="65"/>
      <c r="F59" s="66"/>
      <c r="G59" s="66"/>
      <c r="H59" s="66"/>
      <c r="I59" s="67"/>
      <c r="J59" s="67"/>
      <c r="K59" s="67"/>
      <c r="L59" s="67"/>
      <c r="M59" s="67"/>
      <c r="N59" s="67"/>
      <c r="O59" s="31" t="s">
        <v>58</v>
      </c>
    </row>
    <row r="60" spans="3:15" x14ac:dyDescent="0.2">
      <c r="C60" s="37"/>
      <c r="D60" s="37"/>
      <c r="E60" s="65"/>
      <c r="F60" s="66"/>
      <c r="G60" s="66"/>
      <c r="H60" s="66"/>
      <c r="I60" s="67"/>
      <c r="J60" s="67"/>
      <c r="K60" s="67"/>
      <c r="L60" s="67"/>
      <c r="M60" s="67"/>
      <c r="N60" s="67"/>
      <c r="O60" s="31" t="s">
        <v>58</v>
      </c>
    </row>
    <row r="61" spans="3:15" ht="22.5" x14ac:dyDescent="0.2">
      <c r="C61" s="37">
        <v>13021</v>
      </c>
      <c r="D61" s="60"/>
      <c r="E61" s="62" t="s">
        <v>112</v>
      </c>
      <c r="F61" s="63" t="s">
        <v>113</v>
      </c>
      <c r="G61" s="74">
        <f>'[2]4a| Energy Losses'!$K$62</f>
        <v>12.448669907227467</v>
      </c>
      <c r="H61" s="74">
        <f>'[2]4a| Energy Losses'!$L$62</f>
        <v>11.189738538735419</v>
      </c>
      <c r="I61" s="64">
        <f t="shared" ref="I61:N61" si="9">IF(I52=0,0,I58/I52*100)</f>
        <v>11.548687808592637</v>
      </c>
      <c r="J61" s="64">
        <f t="shared" si="9"/>
        <v>10.90197721433287</v>
      </c>
      <c r="K61" s="64">
        <f t="shared" si="9"/>
        <v>10.966613186054925</v>
      </c>
      <c r="L61" s="64">
        <f t="shared" si="9"/>
        <v>10.465305363621557</v>
      </c>
      <c r="M61" s="64">
        <f t="shared" si="9"/>
        <v>9.8316413613635909</v>
      </c>
      <c r="N61" s="64">
        <f t="shared" si="9"/>
        <v>9.6252376951346488</v>
      </c>
      <c r="O61" s="31" t="s">
        <v>58</v>
      </c>
    </row>
    <row r="62" spans="3:15" x14ac:dyDescent="0.2">
      <c r="C62" s="42"/>
      <c r="D62" s="42"/>
      <c r="E62" s="65"/>
      <c r="F62" s="68"/>
      <c r="G62" s="68"/>
      <c r="H62" s="68"/>
      <c r="I62" s="69"/>
      <c r="J62" s="69"/>
      <c r="K62" s="69"/>
      <c r="L62" s="69"/>
      <c r="M62" s="69"/>
      <c r="N62" s="69"/>
      <c r="O62" s="31" t="s">
        <v>58</v>
      </c>
    </row>
    <row r="63" spans="3:15" ht="22.5" x14ac:dyDescent="0.2">
      <c r="C63" s="37">
        <v>13025</v>
      </c>
      <c r="D63" s="60"/>
      <c r="E63" s="62" t="s">
        <v>114</v>
      </c>
      <c r="F63" s="63" t="s">
        <v>115</v>
      </c>
      <c r="G63" s="74">
        <f>'[2]4a| Energy Losses'!$K$64</f>
        <v>11.378243836387272</v>
      </c>
      <c r="H63" s="74">
        <f>'[2]4a| Energy Losses'!$L$64</f>
        <v>10.283135619095315</v>
      </c>
      <c r="I63" s="64">
        <f t="shared" ref="I63:N63" si="10">IF((I52+I56)=0,0,I58/(I52+I56)*100)</f>
        <v>10.342433929362191</v>
      </c>
      <c r="J63" s="64">
        <f t="shared" si="10"/>
        <v>9.609984228073154</v>
      </c>
      <c r="K63" s="64">
        <f t="shared" si="10"/>
        <v>9.8199416143935263</v>
      </c>
      <c r="L63" s="64">
        <f t="shared" si="10"/>
        <v>9.1366625958863779</v>
      </c>
      <c r="M63" s="64">
        <f t="shared" si="10"/>
        <v>8.4432512159951933</v>
      </c>
      <c r="N63" s="64">
        <f t="shared" si="10"/>
        <v>7.8801944351247695</v>
      </c>
      <c r="O63" s="31" t="s">
        <v>58</v>
      </c>
    </row>
  </sheetData>
  <mergeCells count="2">
    <mergeCell ref="D5:E5"/>
    <mergeCell ref="D4:N4"/>
  </mergeCells>
  <dataValidations count="2">
    <dataValidation type="decimal" allowBlank="1" showInputMessage="1" showErrorMessage="1" error="Enter in number format only" sqref="I7:N63 IQ7:IV63 SM7:SR63 ACI7:ACN63 AME7:AMJ63 AWA7:AWF63 BFW7:BGB63 BPS7:BPX63 BZO7:BZT63 CJK7:CJP63 CTG7:CTL63 DDC7:DDH63 DMY7:DND63 DWU7:DWZ63 EGQ7:EGV63 EQM7:EQR63 FAI7:FAN63 FKE7:FKJ63 FUA7:FUF63 GDW7:GEB63 GNS7:GNX63 GXO7:GXT63 HHK7:HHP63 HRG7:HRL63 IBC7:IBH63 IKY7:ILD63 IUU7:IUZ63 JEQ7:JEV63 JOM7:JOR63 JYI7:JYN63 KIE7:KIJ63 KSA7:KSF63 LBW7:LCB63 LLS7:LLX63 LVO7:LVT63 MFK7:MFP63 MPG7:MPL63 MZC7:MZH63 NIY7:NJD63 NSU7:NSZ63 OCQ7:OCV63 OMM7:OMR63 OWI7:OWN63 PGE7:PGJ63 PQA7:PQF63 PZW7:QAB63 QJS7:QJX63 QTO7:QTT63 RDK7:RDP63 RNG7:RNL63 RXC7:RXH63 SGY7:SHD63 SQU7:SQZ63 TAQ7:TAV63 TKM7:TKR63 TUI7:TUN63 UEE7:UEJ63 UOA7:UOF63 UXW7:UYB63 VHS7:VHX63 VRO7:VRT63 WBK7:WBP63 WLG7:WLL63 WVC7:WVH63 I65543:N65599 IQ65543:IV65599 SM65543:SR65599 ACI65543:ACN65599 AME65543:AMJ65599 AWA65543:AWF65599 BFW65543:BGB65599 BPS65543:BPX65599 BZO65543:BZT65599 CJK65543:CJP65599 CTG65543:CTL65599 DDC65543:DDH65599 DMY65543:DND65599 DWU65543:DWZ65599 EGQ65543:EGV65599 EQM65543:EQR65599 FAI65543:FAN65599 FKE65543:FKJ65599 FUA65543:FUF65599 GDW65543:GEB65599 GNS65543:GNX65599 GXO65543:GXT65599 HHK65543:HHP65599 HRG65543:HRL65599 IBC65543:IBH65599 IKY65543:ILD65599 IUU65543:IUZ65599 JEQ65543:JEV65599 JOM65543:JOR65599 JYI65543:JYN65599 KIE65543:KIJ65599 KSA65543:KSF65599 LBW65543:LCB65599 LLS65543:LLX65599 LVO65543:LVT65599 MFK65543:MFP65599 MPG65543:MPL65599 MZC65543:MZH65599 NIY65543:NJD65599 NSU65543:NSZ65599 OCQ65543:OCV65599 OMM65543:OMR65599 OWI65543:OWN65599 PGE65543:PGJ65599 PQA65543:PQF65599 PZW65543:QAB65599 QJS65543:QJX65599 QTO65543:QTT65599 RDK65543:RDP65599 RNG65543:RNL65599 RXC65543:RXH65599 SGY65543:SHD65599 SQU65543:SQZ65599 TAQ65543:TAV65599 TKM65543:TKR65599 TUI65543:TUN65599 UEE65543:UEJ65599 UOA65543:UOF65599 UXW65543:UYB65599 VHS65543:VHX65599 VRO65543:VRT65599 WBK65543:WBP65599 WLG65543:WLL65599 WVC65543:WVH65599 I131079:N131135 IQ131079:IV131135 SM131079:SR131135 ACI131079:ACN131135 AME131079:AMJ131135 AWA131079:AWF131135 BFW131079:BGB131135 BPS131079:BPX131135 BZO131079:BZT131135 CJK131079:CJP131135 CTG131079:CTL131135 DDC131079:DDH131135 DMY131079:DND131135 DWU131079:DWZ131135 EGQ131079:EGV131135 EQM131079:EQR131135 FAI131079:FAN131135 FKE131079:FKJ131135 FUA131079:FUF131135 GDW131079:GEB131135 GNS131079:GNX131135 GXO131079:GXT131135 HHK131079:HHP131135 HRG131079:HRL131135 IBC131079:IBH131135 IKY131079:ILD131135 IUU131079:IUZ131135 JEQ131079:JEV131135 JOM131079:JOR131135 JYI131079:JYN131135 KIE131079:KIJ131135 KSA131079:KSF131135 LBW131079:LCB131135 LLS131079:LLX131135 LVO131079:LVT131135 MFK131079:MFP131135 MPG131079:MPL131135 MZC131079:MZH131135 NIY131079:NJD131135 NSU131079:NSZ131135 OCQ131079:OCV131135 OMM131079:OMR131135 OWI131079:OWN131135 PGE131079:PGJ131135 PQA131079:PQF131135 PZW131079:QAB131135 QJS131079:QJX131135 QTO131079:QTT131135 RDK131079:RDP131135 RNG131079:RNL131135 RXC131079:RXH131135 SGY131079:SHD131135 SQU131079:SQZ131135 TAQ131079:TAV131135 TKM131079:TKR131135 TUI131079:TUN131135 UEE131079:UEJ131135 UOA131079:UOF131135 UXW131079:UYB131135 VHS131079:VHX131135 VRO131079:VRT131135 WBK131079:WBP131135 WLG131079:WLL131135 WVC131079:WVH131135 I196615:N196671 IQ196615:IV196671 SM196615:SR196671 ACI196615:ACN196671 AME196615:AMJ196671 AWA196615:AWF196671 BFW196615:BGB196671 BPS196615:BPX196671 BZO196615:BZT196671 CJK196615:CJP196671 CTG196615:CTL196671 DDC196615:DDH196671 DMY196615:DND196671 DWU196615:DWZ196671 EGQ196615:EGV196671 EQM196615:EQR196671 FAI196615:FAN196671 FKE196615:FKJ196671 FUA196615:FUF196671 GDW196615:GEB196671 GNS196615:GNX196671 GXO196615:GXT196671 HHK196615:HHP196671 HRG196615:HRL196671 IBC196615:IBH196671 IKY196615:ILD196671 IUU196615:IUZ196671 JEQ196615:JEV196671 JOM196615:JOR196671 JYI196615:JYN196671 KIE196615:KIJ196671 KSA196615:KSF196671 LBW196615:LCB196671 LLS196615:LLX196671 LVO196615:LVT196671 MFK196615:MFP196671 MPG196615:MPL196671 MZC196615:MZH196671 NIY196615:NJD196671 NSU196615:NSZ196671 OCQ196615:OCV196671 OMM196615:OMR196671 OWI196615:OWN196671 PGE196615:PGJ196671 PQA196615:PQF196671 PZW196615:QAB196671 QJS196615:QJX196671 QTO196615:QTT196671 RDK196615:RDP196671 RNG196615:RNL196671 RXC196615:RXH196671 SGY196615:SHD196671 SQU196615:SQZ196671 TAQ196615:TAV196671 TKM196615:TKR196671 TUI196615:TUN196671 UEE196615:UEJ196671 UOA196615:UOF196671 UXW196615:UYB196671 VHS196615:VHX196671 VRO196615:VRT196671 WBK196615:WBP196671 WLG196615:WLL196671 WVC196615:WVH196671 I262151:N262207 IQ262151:IV262207 SM262151:SR262207 ACI262151:ACN262207 AME262151:AMJ262207 AWA262151:AWF262207 BFW262151:BGB262207 BPS262151:BPX262207 BZO262151:BZT262207 CJK262151:CJP262207 CTG262151:CTL262207 DDC262151:DDH262207 DMY262151:DND262207 DWU262151:DWZ262207 EGQ262151:EGV262207 EQM262151:EQR262207 FAI262151:FAN262207 FKE262151:FKJ262207 FUA262151:FUF262207 GDW262151:GEB262207 GNS262151:GNX262207 GXO262151:GXT262207 HHK262151:HHP262207 HRG262151:HRL262207 IBC262151:IBH262207 IKY262151:ILD262207 IUU262151:IUZ262207 JEQ262151:JEV262207 JOM262151:JOR262207 JYI262151:JYN262207 KIE262151:KIJ262207 KSA262151:KSF262207 LBW262151:LCB262207 LLS262151:LLX262207 LVO262151:LVT262207 MFK262151:MFP262207 MPG262151:MPL262207 MZC262151:MZH262207 NIY262151:NJD262207 NSU262151:NSZ262207 OCQ262151:OCV262207 OMM262151:OMR262207 OWI262151:OWN262207 PGE262151:PGJ262207 PQA262151:PQF262207 PZW262151:QAB262207 QJS262151:QJX262207 QTO262151:QTT262207 RDK262151:RDP262207 RNG262151:RNL262207 RXC262151:RXH262207 SGY262151:SHD262207 SQU262151:SQZ262207 TAQ262151:TAV262207 TKM262151:TKR262207 TUI262151:TUN262207 UEE262151:UEJ262207 UOA262151:UOF262207 UXW262151:UYB262207 VHS262151:VHX262207 VRO262151:VRT262207 WBK262151:WBP262207 WLG262151:WLL262207 WVC262151:WVH262207 I327687:N327743 IQ327687:IV327743 SM327687:SR327743 ACI327687:ACN327743 AME327687:AMJ327743 AWA327687:AWF327743 BFW327687:BGB327743 BPS327687:BPX327743 BZO327687:BZT327743 CJK327687:CJP327743 CTG327687:CTL327743 DDC327687:DDH327743 DMY327687:DND327743 DWU327687:DWZ327743 EGQ327687:EGV327743 EQM327687:EQR327743 FAI327687:FAN327743 FKE327687:FKJ327743 FUA327687:FUF327743 GDW327687:GEB327743 GNS327687:GNX327743 GXO327687:GXT327743 HHK327687:HHP327743 HRG327687:HRL327743 IBC327687:IBH327743 IKY327687:ILD327743 IUU327687:IUZ327743 JEQ327687:JEV327743 JOM327687:JOR327743 JYI327687:JYN327743 KIE327687:KIJ327743 KSA327687:KSF327743 LBW327687:LCB327743 LLS327687:LLX327743 LVO327687:LVT327743 MFK327687:MFP327743 MPG327687:MPL327743 MZC327687:MZH327743 NIY327687:NJD327743 NSU327687:NSZ327743 OCQ327687:OCV327743 OMM327687:OMR327743 OWI327687:OWN327743 PGE327687:PGJ327743 PQA327687:PQF327743 PZW327687:QAB327743 QJS327687:QJX327743 QTO327687:QTT327743 RDK327687:RDP327743 RNG327687:RNL327743 RXC327687:RXH327743 SGY327687:SHD327743 SQU327687:SQZ327743 TAQ327687:TAV327743 TKM327687:TKR327743 TUI327687:TUN327743 UEE327687:UEJ327743 UOA327687:UOF327743 UXW327687:UYB327743 VHS327687:VHX327743 VRO327687:VRT327743 WBK327687:WBP327743 WLG327687:WLL327743 WVC327687:WVH327743 I393223:N393279 IQ393223:IV393279 SM393223:SR393279 ACI393223:ACN393279 AME393223:AMJ393279 AWA393223:AWF393279 BFW393223:BGB393279 BPS393223:BPX393279 BZO393223:BZT393279 CJK393223:CJP393279 CTG393223:CTL393279 DDC393223:DDH393279 DMY393223:DND393279 DWU393223:DWZ393279 EGQ393223:EGV393279 EQM393223:EQR393279 FAI393223:FAN393279 FKE393223:FKJ393279 FUA393223:FUF393279 GDW393223:GEB393279 GNS393223:GNX393279 GXO393223:GXT393279 HHK393223:HHP393279 HRG393223:HRL393279 IBC393223:IBH393279 IKY393223:ILD393279 IUU393223:IUZ393279 JEQ393223:JEV393279 JOM393223:JOR393279 JYI393223:JYN393279 KIE393223:KIJ393279 KSA393223:KSF393279 LBW393223:LCB393279 LLS393223:LLX393279 LVO393223:LVT393279 MFK393223:MFP393279 MPG393223:MPL393279 MZC393223:MZH393279 NIY393223:NJD393279 NSU393223:NSZ393279 OCQ393223:OCV393279 OMM393223:OMR393279 OWI393223:OWN393279 PGE393223:PGJ393279 PQA393223:PQF393279 PZW393223:QAB393279 QJS393223:QJX393279 QTO393223:QTT393279 RDK393223:RDP393279 RNG393223:RNL393279 RXC393223:RXH393279 SGY393223:SHD393279 SQU393223:SQZ393279 TAQ393223:TAV393279 TKM393223:TKR393279 TUI393223:TUN393279 UEE393223:UEJ393279 UOA393223:UOF393279 UXW393223:UYB393279 VHS393223:VHX393279 VRO393223:VRT393279 WBK393223:WBP393279 WLG393223:WLL393279 WVC393223:WVH393279 I458759:N458815 IQ458759:IV458815 SM458759:SR458815 ACI458759:ACN458815 AME458759:AMJ458815 AWA458759:AWF458815 BFW458759:BGB458815 BPS458759:BPX458815 BZO458759:BZT458815 CJK458759:CJP458815 CTG458759:CTL458815 DDC458759:DDH458815 DMY458759:DND458815 DWU458759:DWZ458815 EGQ458759:EGV458815 EQM458759:EQR458815 FAI458759:FAN458815 FKE458759:FKJ458815 FUA458759:FUF458815 GDW458759:GEB458815 GNS458759:GNX458815 GXO458759:GXT458815 HHK458759:HHP458815 HRG458759:HRL458815 IBC458759:IBH458815 IKY458759:ILD458815 IUU458759:IUZ458815 JEQ458759:JEV458815 JOM458759:JOR458815 JYI458759:JYN458815 KIE458759:KIJ458815 KSA458759:KSF458815 LBW458759:LCB458815 LLS458759:LLX458815 LVO458759:LVT458815 MFK458759:MFP458815 MPG458759:MPL458815 MZC458759:MZH458815 NIY458759:NJD458815 NSU458759:NSZ458815 OCQ458759:OCV458815 OMM458759:OMR458815 OWI458759:OWN458815 PGE458759:PGJ458815 PQA458759:PQF458815 PZW458759:QAB458815 QJS458759:QJX458815 QTO458759:QTT458815 RDK458759:RDP458815 RNG458759:RNL458815 RXC458759:RXH458815 SGY458759:SHD458815 SQU458759:SQZ458815 TAQ458759:TAV458815 TKM458759:TKR458815 TUI458759:TUN458815 UEE458759:UEJ458815 UOA458759:UOF458815 UXW458759:UYB458815 VHS458759:VHX458815 VRO458759:VRT458815 WBK458759:WBP458815 WLG458759:WLL458815 WVC458759:WVH458815 I524295:N524351 IQ524295:IV524351 SM524295:SR524351 ACI524295:ACN524351 AME524295:AMJ524351 AWA524295:AWF524351 BFW524295:BGB524351 BPS524295:BPX524351 BZO524295:BZT524351 CJK524295:CJP524351 CTG524295:CTL524351 DDC524295:DDH524351 DMY524295:DND524351 DWU524295:DWZ524351 EGQ524295:EGV524351 EQM524295:EQR524351 FAI524295:FAN524351 FKE524295:FKJ524351 FUA524295:FUF524351 GDW524295:GEB524351 GNS524295:GNX524351 GXO524295:GXT524351 HHK524295:HHP524351 HRG524295:HRL524351 IBC524295:IBH524351 IKY524295:ILD524351 IUU524295:IUZ524351 JEQ524295:JEV524351 JOM524295:JOR524351 JYI524295:JYN524351 KIE524295:KIJ524351 KSA524295:KSF524351 LBW524295:LCB524351 LLS524295:LLX524351 LVO524295:LVT524351 MFK524295:MFP524351 MPG524295:MPL524351 MZC524295:MZH524351 NIY524295:NJD524351 NSU524295:NSZ524351 OCQ524295:OCV524351 OMM524295:OMR524351 OWI524295:OWN524351 PGE524295:PGJ524351 PQA524295:PQF524351 PZW524295:QAB524351 QJS524295:QJX524351 QTO524295:QTT524351 RDK524295:RDP524351 RNG524295:RNL524351 RXC524295:RXH524351 SGY524295:SHD524351 SQU524295:SQZ524351 TAQ524295:TAV524351 TKM524295:TKR524351 TUI524295:TUN524351 UEE524295:UEJ524351 UOA524295:UOF524351 UXW524295:UYB524351 VHS524295:VHX524351 VRO524295:VRT524351 WBK524295:WBP524351 WLG524295:WLL524351 WVC524295:WVH524351 I589831:N589887 IQ589831:IV589887 SM589831:SR589887 ACI589831:ACN589887 AME589831:AMJ589887 AWA589831:AWF589887 BFW589831:BGB589887 BPS589831:BPX589887 BZO589831:BZT589887 CJK589831:CJP589887 CTG589831:CTL589887 DDC589831:DDH589887 DMY589831:DND589887 DWU589831:DWZ589887 EGQ589831:EGV589887 EQM589831:EQR589887 FAI589831:FAN589887 FKE589831:FKJ589887 FUA589831:FUF589887 GDW589831:GEB589887 GNS589831:GNX589887 GXO589831:GXT589887 HHK589831:HHP589887 HRG589831:HRL589887 IBC589831:IBH589887 IKY589831:ILD589887 IUU589831:IUZ589887 JEQ589831:JEV589887 JOM589831:JOR589887 JYI589831:JYN589887 KIE589831:KIJ589887 KSA589831:KSF589887 LBW589831:LCB589887 LLS589831:LLX589887 LVO589831:LVT589887 MFK589831:MFP589887 MPG589831:MPL589887 MZC589831:MZH589887 NIY589831:NJD589887 NSU589831:NSZ589887 OCQ589831:OCV589887 OMM589831:OMR589887 OWI589831:OWN589887 PGE589831:PGJ589887 PQA589831:PQF589887 PZW589831:QAB589887 QJS589831:QJX589887 QTO589831:QTT589887 RDK589831:RDP589887 RNG589831:RNL589887 RXC589831:RXH589887 SGY589831:SHD589887 SQU589831:SQZ589887 TAQ589831:TAV589887 TKM589831:TKR589887 TUI589831:TUN589887 UEE589831:UEJ589887 UOA589831:UOF589887 UXW589831:UYB589887 VHS589831:VHX589887 VRO589831:VRT589887 WBK589831:WBP589887 WLG589831:WLL589887 WVC589831:WVH589887 I655367:N655423 IQ655367:IV655423 SM655367:SR655423 ACI655367:ACN655423 AME655367:AMJ655423 AWA655367:AWF655423 BFW655367:BGB655423 BPS655367:BPX655423 BZO655367:BZT655423 CJK655367:CJP655423 CTG655367:CTL655423 DDC655367:DDH655423 DMY655367:DND655423 DWU655367:DWZ655423 EGQ655367:EGV655423 EQM655367:EQR655423 FAI655367:FAN655423 FKE655367:FKJ655423 FUA655367:FUF655423 GDW655367:GEB655423 GNS655367:GNX655423 GXO655367:GXT655423 HHK655367:HHP655423 HRG655367:HRL655423 IBC655367:IBH655423 IKY655367:ILD655423 IUU655367:IUZ655423 JEQ655367:JEV655423 JOM655367:JOR655423 JYI655367:JYN655423 KIE655367:KIJ655423 KSA655367:KSF655423 LBW655367:LCB655423 LLS655367:LLX655423 LVO655367:LVT655423 MFK655367:MFP655423 MPG655367:MPL655423 MZC655367:MZH655423 NIY655367:NJD655423 NSU655367:NSZ655423 OCQ655367:OCV655423 OMM655367:OMR655423 OWI655367:OWN655423 PGE655367:PGJ655423 PQA655367:PQF655423 PZW655367:QAB655423 QJS655367:QJX655423 QTO655367:QTT655423 RDK655367:RDP655423 RNG655367:RNL655423 RXC655367:RXH655423 SGY655367:SHD655423 SQU655367:SQZ655423 TAQ655367:TAV655423 TKM655367:TKR655423 TUI655367:TUN655423 UEE655367:UEJ655423 UOA655367:UOF655423 UXW655367:UYB655423 VHS655367:VHX655423 VRO655367:VRT655423 WBK655367:WBP655423 WLG655367:WLL655423 WVC655367:WVH655423 I720903:N720959 IQ720903:IV720959 SM720903:SR720959 ACI720903:ACN720959 AME720903:AMJ720959 AWA720903:AWF720959 BFW720903:BGB720959 BPS720903:BPX720959 BZO720903:BZT720959 CJK720903:CJP720959 CTG720903:CTL720959 DDC720903:DDH720959 DMY720903:DND720959 DWU720903:DWZ720959 EGQ720903:EGV720959 EQM720903:EQR720959 FAI720903:FAN720959 FKE720903:FKJ720959 FUA720903:FUF720959 GDW720903:GEB720959 GNS720903:GNX720959 GXO720903:GXT720959 HHK720903:HHP720959 HRG720903:HRL720959 IBC720903:IBH720959 IKY720903:ILD720959 IUU720903:IUZ720959 JEQ720903:JEV720959 JOM720903:JOR720959 JYI720903:JYN720959 KIE720903:KIJ720959 KSA720903:KSF720959 LBW720903:LCB720959 LLS720903:LLX720959 LVO720903:LVT720959 MFK720903:MFP720959 MPG720903:MPL720959 MZC720903:MZH720959 NIY720903:NJD720959 NSU720903:NSZ720959 OCQ720903:OCV720959 OMM720903:OMR720959 OWI720903:OWN720959 PGE720903:PGJ720959 PQA720903:PQF720959 PZW720903:QAB720959 QJS720903:QJX720959 QTO720903:QTT720959 RDK720903:RDP720959 RNG720903:RNL720959 RXC720903:RXH720959 SGY720903:SHD720959 SQU720903:SQZ720959 TAQ720903:TAV720959 TKM720903:TKR720959 TUI720903:TUN720959 UEE720903:UEJ720959 UOA720903:UOF720959 UXW720903:UYB720959 VHS720903:VHX720959 VRO720903:VRT720959 WBK720903:WBP720959 WLG720903:WLL720959 WVC720903:WVH720959 I786439:N786495 IQ786439:IV786495 SM786439:SR786495 ACI786439:ACN786495 AME786439:AMJ786495 AWA786439:AWF786495 BFW786439:BGB786495 BPS786439:BPX786495 BZO786439:BZT786495 CJK786439:CJP786495 CTG786439:CTL786495 DDC786439:DDH786495 DMY786439:DND786495 DWU786439:DWZ786495 EGQ786439:EGV786495 EQM786439:EQR786495 FAI786439:FAN786495 FKE786439:FKJ786495 FUA786439:FUF786495 GDW786439:GEB786495 GNS786439:GNX786495 GXO786439:GXT786495 HHK786439:HHP786495 HRG786439:HRL786495 IBC786439:IBH786495 IKY786439:ILD786495 IUU786439:IUZ786495 JEQ786439:JEV786495 JOM786439:JOR786495 JYI786439:JYN786495 KIE786439:KIJ786495 KSA786439:KSF786495 LBW786439:LCB786495 LLS786439:LLX786495 LVO786439:LVT786495 MFK786439:MFP786495 MPG786439:MPL786495 MZC786439:MZH786495 NIY786439:NJD786495 NSU786439:NSZ786495 OCQ786439:OCV786495 OMM786439:OMR786495 OWI786439:OWN786495 PGE786439:PGJ786495 PQA786439:PQF786495 PZW786439:QAB786495 QJS786439:QJX786495 QTO786439:QTT786495 RDK786439:RDP786495 RNG786439:RNL786495 RXC786439:RXH786495 SGY786439:SHD786495 SQU786439:SQZ786495 TAQ786439:TAV786495 TKM786439:TKR786495 TUI786439:TUN786495 UEE786439:UEJ786495 UOA786439:UOF786495 UXW786439:UYB786495 VHS786439:VHX786495 VRO786439:VRT786495 WBK786439:WBP786495 WLG786439:WLL786495 WVC786439:WVH786495 I851975:N852031 IQ851975:IV852031 SM851975:SR852031 ACI851975:ACN852031 AME851975:AMJ852031 AWA851975:AWF852031 BFW851975:BGB852031 BPS851975:BPX852031 BZO851975:BZT852031 CJK851975:CJP852031 CTG851975:CTL852031 DDC851975:DDH852031 DMY851975:DND852031 DWU851975:DWZ852031 EGQ851975:EGV852031 EQM851975:EQR852031 FAI851975:FAN852031 FKE851975:FKJ852031 FUA851975:FUF852031 GDW851975:GEB852031 GNS851975:GNX852031 GXO851975:GXT852031 HHK851975:HHP852031 HRG851975:HRL852031 IBC851975:IBH852031 IKY851975:ILD852031 IUU851975:IUZ852031 JEQ851975:JEV852031 JOM851975:JOR852031 JYI851975:JYN852031 KIE851975:KIJ852031 KSA851975:KSF852031 LBW851975:LCB852031 LLS851975:LLX852031 LVO851975:LVT852031 MFK851975:MFP852031 MPG851975:MPL852031 MZC851975:MZH852031 NIY851975:NJD852031 NSU851975:NSZ852031 OCQ851975:OCV852031 OMM851975:OMR852031 OWI851975:OWN852031 PGE851975:PGJ852031 PQA851975:PQF852031 PZW851975:QAB852031 QJS851975:QJX852031 QTO851975:QTT852031 RDK851975:RDP852031 RNG851975:RNL852031 RXC851975:RXH852031 SGY851975:SHD852031 SQU851975:SQZ852031 TAQ851975:TAV852031 TKM851975:TKR852031 TUI851975:TUN852031 UEE851975:UEJ852031 UOA851975:UOF852031 UXW851975:UYB852031 VHS851975:VHX852031 VRO851975:VRT852031 WBK851975:WBP852031 WLG851975:WLL852031 WVC851975:WVH852031 I917511:N917567 IQ917511:IV917567 SM917511:SR917567 ACI917511:ACN917567 AME917511:AMJ917567 AWA917511:AWF917567 BFW917511:BGB917567 BPS917511:BPX917567 BZO917511:BZT917567 CJK917511:CJP917567 CTG917511:CTL917567 DDC917511:DDH917567 DMY917511:DND917567 DWU917511:DWZ917567 EGQ917511:EGV917567 EQM917511:EQR917567 FAI917511:FAN917567 FKE917511:FKJ917567 FUA917511:FUF917567 GDW917511:GEB917567 GNS917511:GNX917567 GXO917511:GXT917567 HHK917511:HHP917567 HRG917511:HRL917567 IBC917511:IBH917567 IKY917511:ILD917567 IUU917511:IUZ917567 JEQ917511:JEV917567 JOM917511:JOR917567 JYI917511:JYN917567 KIE917511:KIJ917567 KSA917511:KSF917567 LBW917511:LCB917567 LLS917511:LLX917567 LVO917511:LVT917567 MFK917511:MFP917567 MPG917511:MPL917567 MZC917511:MZH917567 NIY917511:NJD917567 NSU917511:NSZ917567 OCQ917511:OCV917567 OMM917511:OMR917567 OWI917511:OWN917567 PGE917511:PGJ917567 PQA917511:PQF917567 PZW917511:QAB917567 QJS917511:QJX917567 QTO917511:QTT917567 RDK917511:RDP917567 RNG917511:RNL917567 RXC917511:RXH917567 SGY917511:SHD917567 SQU917511:SQZ917567 TAQ917511:TAV917567 TKM917511:TKR917567 TUI917511:TUN917567 UEE917511:UEJ917567 UOA917511:UOF917567 UXW917511:UYB917567 VHS917511:VHX917567 VRO917511:VRT917567 WBK917511:WBP917567 WLG917511:WLL917567 WVC917511:WVH917567 I983047:N983103 IQ983047:IV983103 SM983047:SR983103 ACI983047:ACN983103 AME983047:AMJ983103 AWA983047:AWF983103 BFW983047:BGB983103 BPS983047:BPX983103 BZO983047:BZT983103 CJK983047:CJP983103 CTG983047:CTL983103 DDC983047:DDH983103 DMY983047:DND983103 DWU983047:DWZ983103 EGQ983047:EGV983103 EQM983047:EQR983103 FAI983047:FAN983103 FKE983047:FKJ983103 FUA983047:FUF983103 GDW983047:GEB983103 GNS983047:GNX983103 GXO983047:GXT983103 HHK983047:HHP983103 HRG983047:HRL983103 IBC983047:IBH983103 IKY983047:ILD983103 IUU983047:IUZ983103 JEQ983047:JEV983103 JOM983047:JOR983103 JYI983047:JYN983103 KIE983047:KIJ983103 KSA983047:KSF983103 LBW983047:LCB983103 LLS983047:LLX983103 LVO983047:LVT983103 MFK983047:MFP983103 MPG983047:MPL983103 MZC983047:MZH983103 NIY983047:NJD983103 NSU983047:NSZ983103 OCQ983047:OCV983103 OMM983047:OMR983103 OWI983047:OWN983103 PGE983047:PGJ983103 PQA983047:PQF983103 PZW983047:QAB983103 QJS983047:QJX983103 QTO983047:QTT983103 RDK983047:RDP983103 RNG983047:RNL983103 RXC983047:RXH983103 SGY983047:SHD983103 SQU983047:SQZ983103 TAQ983047:TAV983103 TKM983047:TKR983103 TUI983047:TUN983103 UEE983047:UEJ983103 UOA983047:UOF983103 UXW983047:UYB983103 VHS983047:VHX983103 VRO983047:VRT983103 WBK983047:WBP983103 WLG983047:WLL983103 WVC983047:WVH983103">
      <formula1>0</formula1>
      <formula2>9.99999999999999E+26</formula2>
    </dataValidation>
    <dataValidation operator="greaterThan" allowBlank="1" showInputMessage="1" showErrorMessage="1" error="Enter in number format only" sqref="IQ65536:IV65542 SM65536:SR65542 ACI65536:ACN65542 AME65536:AMJ65542 AWA65536:AWF65542 BFW65536:BGB65542 BPS65536:BPX65542 BZO65536:BZT65542 CJK65536:CJP65542 CTG65536:CTL65542 DDC65536:DDH65542 DMY65536:DND65542 DWU65536:DWZ65542 EGQ65536:EGV65542 EQM65536:EQR65542 FAI65536:FAN65542 FKE65536:FKJ65542 FUA65536:FUF65542 GDW65536:GEB65542 GNS65536:GNX65542 GXO65536:GXT65542 HHK65536:HHP65542 HRG65536:HRL65542 IBC65536:IBH65542 IKY65536:ILD65542 IUU65536:IUZ65542 JEQ65536:JEV65542 JOM65536:JOR65542 JYI65536:JYN65542 KIE65536:KIJ65542 KSA65536:KSF65542 LBW65536:LCB65542 LLS65536:LLX65542 LVO65536:LVT65542 MFK65536:MFP65542 MPG65536:MPL65542 MZC65536:MZH65542 NIY65536:NJD65542 NSU65536:NSZ65542 OCQ65536:OCV65542 OMM65536:OMR65542 OWI65536:OWN65542 PGE65536:PGJ65542 PQA65536:PQF65542 PZW65536:QAB65542 QJS65536:QJX65542 QTO65536:QTT65542 RDK65536:RDP65542 RNG65536:RNL65542 RXC65536:RXH65542 SGY65536:SHD65542 SQU65536:SQZ65542 TAQ65536:TAV65542 TKM65536:TKR65542 TUI65536:TUN65542 UEE65536:UEJ65542 UOA65536:UOF65542 UXW65536:UYB65542 VHS65536:VHX65542 VRO65536:VRT65542 WBK65536:WBP65542 WLG65536:WLL65542 WVC65536:WVH65542 IQ131072:IV131078 SM131072:SR131078 ACI131072:ACN131078 AME131072:AMJ131078 AWA131072:AWF131078 BFW131072:BGB131078 BPS131072:BPX131078 BZO131072:BZT131078 CJK131072:CJP131078 CTG131072:CTL131078 DDC131072:DDH131078 DMY131072:DND131078 DWU131072:DWZ131078 EGQ131072:EGV131078 EQM131072:EQR131078 FAI131072:FAN131078 FKE131072:FKJ131078 FUA131072:FUF131078 GDW131072:GEB131078 GNS131072:GNX131078 GXO131072:GXT131078 HHK131072:HHP131078 HRG131072:HRL131078 IBC131072:IBH131078 IKY131072:ILD131078 IUU131072:IUZ131078 JEQ131072:JEV131078 JOM131072:JOR131078 JYI131072:JYN131078 KIE131072:KIJ131078 KSA131072:KSF131078 LBW131072:LCB131078 LLS131072:LLX131078 LVO131072:LVT131078 MFK131072:MFP131078 MPG131072:MPL131078 MZC131072:MZH131078 NIY131072:NJD131078 NSU131072:NSZ131078 OCQ131072:OCV131078 OMM131072:OMR131078 OWI131072:OWN131078 PGE131072:PGJ131078 PQA131072:PQF131078 PZW131072:QAB131078 QJS131072:QJX131078 QTO131072:QTT131078 RDK131072:RDP131078 RNG131072:RNL131078 RXC131072:RXH131078 SGY131072:SHD131078 SQU131072:SQZ131078 TAQ131072:TAV131078 TKM131072:TKR131078 TUI131072:TUN131078 UEE131072:UEJ131078 UOA131072:UOF131078 UXW131072:UYB131078 VHS131072:VHX131078 VRO131072:VRT131078 WBK131072:WBP131078 WLG131072:WLL131078 WVC131072:WVH131078 IQ196608:IV196614 SM196608:SR196614 ACI196608:ACN196614 AME196608:AMJ196614 AWA196608:AWF196614 BFW196608:BGB196614 BPS196608:BPX196614 BZO196608:BZT196614 CJK196608:CJP196614 CTG196608:CTL196614 DDC196608:DDH196614 DMY196608:DND196614 DWU196608:DWZ196614 EGQ196608:EGV196614 EQM196608:EQR196614 FAI196608:FAN196614 FKE196608:FKJ196614 FUA196608:FUF196614 GDW196608:GEB196614 GNS196608:GNX196614 GXO196608:GXT196614 HHK196608:HHP196614 HRG196608:HRL196614 IBC196608:IBH196614 IKY196608:ILD196614 IUU196608:IUZ196614 JEQ196608:JEV196614 JOM196608:JOR196614 JYI196608:JYN196614 KIE196608:KIJ196614 KSA196608:KSF196614 LBW196608:LCB196614 LLS196608:LLX196614 LVO196608:LVT196614 MFK196608:MFP196614 MPG196608:MPL196614 MZC196608:MZH196614 NIY196608:NJD196614 NSU196608:NSZ196614 OCQ196608:OCV196614 OMM196608:OMR196614 OWI196608:OWN196614 PGE196608:PGJ196614 PQA196608:PQF196614 PZW196608:QAB196614 QJS196608:QJX196614 QTO196608:QTT196614 RDK196608:RDP196614 RNG196608:RNL196614 RXC196608:RXH196614 SGY196608:SHD196614 SQU196608:SQZ196614 TAQ196608:TAV196614 TKM196608:TKR196614 TUI196608:TUN196614 UEE196608:UEJ196614 UOA196608:UOF196614 UXW196608:UYB196614 VHS196608:VHX196614 VRO196608:VRT196614 WBK196608:WBP196614 WLG196608:WLL196614 WVC196608:WVH196614 IQ262144:IV262150 SM262144:SR262150 ACI262144:ACN262150 AME262144:AMJ262150 AWA262144:AWF262150 BFW262144:BGB262150 BPS262144:BPX262150 BZO262144:BZT262150 CJK262144:CJP262150 CTG262144:CTL262150 DDC262144:DDH262150 DMY262144:DND262150 DWU262144:DWZ262150 EGQ262144:EGV262150 EQM262144:EQR262150 FAI262144:FAN262150 FKE262144:FKJ262150 FUA262144:FUF262150 GDW262144:GEB262150 GNS262144:GNX262150 GXO262144:GXT262150 HHK262144:HHP262150 HRG262144:HRL262150 IBC262144:IBH262150 IKY262144:ILD262150 IUU262144:IUZ262150 JEQ262144:JEV262150 JOM262144:JOR262150 JYI262144:JYN262150 KIE262144:KIJ262150 KSA262144:KSF262150 LBW262144:LCB262150 LLS262144:LLX262150 LVO262144:LVT262150 MFK262144:MFP262150 MPG262144:MPL262150 MZC262144:MZH262150 NIY262144:NJD262150 NSU262144:NSZ262150 OCQ262144:OCV262150 OMM262144:OMR262150 OWI262144:OWN262150 PGE262144:PGJ262150 PQA262144:PQF262150 PZW262144:QAB262150 QJS262144:QJX262150 QTO262144:QTT262150 RDK262144:RDP262150 RNG262144:RNL262150 RXC262144:RXH262150 SGY262144:SHD262150 SQU262144:SQZ262150 TAQ262144:TAV262150 TKM262144:TKR262150 TUI262144:TUN262150 UEE262144:UEJ262150 UOA262144:UOF262150 UXW262144:UYB262150 VHS262144:VHX262150 VRO262144:VRT262150 WBK262144:WBP262150 WLG262144:WLL262150 WVC262144:WVH262150 IQ327680:IV327686 SM327680:SR327686 ACI327680:ACN327686 AME327680:AMJ327686 AWA327680:AWF327686 BFW327680:BGB327686 BPS327680:BPX327686 BZO327680:BZT327686 CJK327680:CJP327686 CTG327680:CTL327686 DDC327680:DDH327686 DMY327680:DND327686 DWU327680:DWZ327686 EGQ327680:EGV327686 EQM327680:EQR327686 FAI327680:FAN327686 FKE327680:FKJ327686 FUA327680:FUF327686 GDW327680:GEB327686 GNS327680:GNX327686 GXO327680:GXT327686 HHK327680:HHP327686 HRG327680:HRL327686 IBC327680:IBH327686 IKY327680:ILD327686 IUU327680:IUZ327686 JEQ327680:JEV327686 JOM327680:JOR327686 JYI327680:JYN327686 KIE327680:KIJ327686 KSA327680:KSF327686 LBW327680:LCB327686 LLS327680:LLX327686 LVO327680:LVT327686 MFK327680:MFP327686 MPG327680:MPL327686 MZC327680:MZH327686 NIY327680:NJD327686 NSU327680:NSZ327686 OCQ327680:OCV327686 OMM327680:OMR327686 OWI327680:OWN327686 PGE327680:PGJ327686 PQA327680:PQF327686 PZW327680:QAB327686 QJS327680:QJX327686 QTO327680:QTT327686 RDK327680:RDP327686 RNG327680:RNL327686 RXC327680:RXH327686 SGY327680:SHD327686 SQU327680:SQZ327686 TAQ327680:TAV327686 TKM327680:TKR327686 TUI327680:TUN327686 UEE327680:UEJ327686 UOA327680:UOF327686 UXW327680:UYB327686 VHS327680:VHX327686 VRO327680:VRT327686 WBK327680:WBP327686 WLG327680:WLL327686 WVC327680:WVH327686 IQ393216:IV393222 SM393216:SR393222 ACI393216:ACN393222 AME393216:AMJ393222 AWA393216:AWF393222 BFW393216:BGB393222 BPS393216:BPX393222 BZO393216:BZT393222 CJK393216:CJP393222 CTG393216:CTL393222 DDC393216:DDH393222 DMY393216:DND393222 DWU393216:DWZ393222 EGQ393216:EGV393222 EQM393216:EQR393222 FAI393216:FAN393222 FKE393216:FKJ393222 FUA393216:FUF393222 GDW393216:GEB393222 GNS393216:GNX393222 GXO393216:GXT393222 HHK393216:HHP393222 HRG393216:HRL393222 IBC393216:IBH393222 IKY393216:ILD393222 IUU393216:IUZ393222 JEQ393216:JEV393222 JOM393216:JOR393222 JYI393216:JYN393222 KIE393216:KIJ393222 KSA393216:KSF393222 LBW393216:LCB393222 LLS393216:LLX393222 LVO393216:LVT393222 MFK393216:MFP393222 MPG393216:MPL393222 MZC393216:MZH393222 NIY393216:NJD393222 NSU393216:NSZ393222 OCQ393216:OCV393222 OMM393216:OMR393222 OWI393216:OWN393222 PGE393216:PGJ393222 PQA393216:PQF393222 PZW393216:QAB393222 QJS393216:QJX393222 QTO393216:QTT393222 RDK393216:RDP393222 RNG393216:RNL393222 RXC393216:RXH393222 SGY393216:SHD393222 SQU393216:SQZ393222 TAQ393216:TAV393222 TKM393216:TKR393222 TUI393216:TUN393222 UEE393216:UEJ393222 UOA393216:UOF393222 UXW393216:UYB393222 VHS393216:VHX393222 VRO393216:VRT393222 WBK393216:WBP393222 WLG393216:WLL393222 WVC393216:WVH393222 IQ458752:IV458758 SM458752:SR458758 ACI458752:ACN458758 AME458752:AMJ458758 AWA458752:AWF458758 BFW458752:BGB458758 BPS458752:BPX458758 BZO458752:BZT458758 CJK458752:CJP458758 CTG458752:CTL458758 DDC458752:DDH458758 DMY458752:DND458758 DWU458752:DWZ458758 EGQ458752:EGV458758 EQM458752:EQR458758 FAI458752:FAN458758 FKE458752:FKJ458758 FUA458752:FUF458758 GDW458752:GEB458758 GNS458752:GNX458758 GXO458752:GXT458758 HHK458752:HHP458758 HRG458752:HRL458758 IBC458752:IBH458758 IKY458752:ILD458758 IUU458752:IUZ458758 JEQ458752:JEV458758 JOM458752:JOR458758 JYI458752:JYN458758 KIE458752:KIJ458758 KSA458752:KSF458758 LBW458752:LCB458758 LLS458752:LLX458758 LVO458752:LVT458758 MFK458752:MFP458758 MPG458752:MPL458758 MZC458752:MZH458758 NIY458752:NJD458758 NSU458752:NSZ458758 OCQ458752:OCV458758 OMM458752:OMR458758 OWI458752:OWN458758 PGE458752:PGJ458758 PQA458752:PQF458758 PZW458752:QAB458758 QJS458752:QJX458758 QTO458752:QTT458758 RDK458752:RDP458758 RNG458752:RNL458758 RXC458752:RXH458758 SGY458752:SHD458758 SQU458752:SQZ458758 TAQ458752:TAV458758 TKM458752:TKR458758 TUI458752:TUN458758 UEE458752:UEJ458758 UOA458752:UOF458758 UXW458752:UYB458758 VHS458752:VHX458758 VRO458752:VRT458758 WBK458752:WBP458758 WLG458752:WLL458758 WVC458752:WVH458758 IQ524288:IV524294 SM524288:SR524294 ACI524288:ACN524294 AME524288:AMJ524294 AWA524288:AWF524294 BFW524288:BGB524294 BPS524288:BPX524294 BZO524288:BZT524294 CJK524288:CJP524294 CTG524288:CTL524294 DDC524288:DDH524294 DMY524288:DND524294 DWU524288:DWZ524294 EGQ524288:EGV524294 EQM524288:EQR524294 FAI524288:FAN524294 FKE524288:FKJ524294 FUA524288:FUF524294 GDW524288:GEB524294 GNS524288:GNX524294 GXO524288:GXT524294 HHK524288:HHP524294 HRG524288:HRL524294 IBC524288:IBH524294 IKY524288:ILD524294 IUU524288:IUZ524294 JEQ524288:JEV524294 JOM524288:JOR524294 JYI524288:JYN524294 KIE524288:KIJ524294 KSA524288:KSF524294 LBW524288:LCB524294 LLS524288:LLX524294 LVO524288:LVT524294 MFK524288:MFP524294 MPG524288:MPL524294 MZC524288:MZH524294 NIY524288:NJD524294 NSU524288:NSZ524294 OCQ524288:OCV524294 OMM524288:OMR524294 OWI524288:OWN524294 PGE524288:PGJ524294 PQA524288:PQF524294 PZW524288:QAB524294 QJS524288:QJX524294 QTO524288:QTT524294 RDK524288:RDP524294 RNG524288:RNL524294 RXC524288:RXH524294 SGY524288:SHD524294 SQU524288:SQZ524294 TAQ524288:TAV524294 TKM524288:TKR524294 TUI524288:TUN524294 UEE524288:UEJ524294 UOA524288:UOF524294 UXW524288:UYB524294 VHS524288:VHX524294 VRO524288:VRT524294 WBK524288:WBP524294 WLG524288:WLL524294 WVC524288:WVH524294 IQ589824:IV589830 SM589824:SR589830 ACI589824:ACN589830 AME589824:AMJ589830 AWA589824:AWF589830 BFW589824:BGB589830 BPS589824:BPX589830 BZO589824:BZT589830 CJK589824:CJP589830 CTG589824:CTL589830 DDC589824:DDH589830 DMY589824:DND589830 DWU589824:DWZ589830 EGQ589824:EGV589830 EQM589824:EQR589830 FAI589824:FAN589830 FKE589824:FKJ589830 FUA589824:FUF589830 GDW589824:GEB589830 GNS589824:GNX589830 GXO589824:GXT589830 HHK589824:HHP589830 HRG589824:HRL589830 IBC589824:IBH589830 IKY589824:ILD589830 IUU589824:IUZ589830 JEQ589824:JEV589830 JOM589824:JOR589830 JYI589824:JYN589830 KIE589824:KIJ589830 KSA589824:KSF589830 LBW589824:LCB589830 LLS589824:LLX589830 LVO589824:LVT589830 MFK589824:MFP589830 MPG589824:MPL589830 MZC589824:MZH589830 NIY589824:NJD589830 NSU589824:NSZ589830 OCQ589824:OCV589830 OMM589824:OMR589830 OWI589824:OWN589830 PGE589824:PGJ589830 PQA589824:PQF589830 PZW589824:QAB589830 QJS589824:QJX589830 QTO589824:QTT589830 RDK589824:RDP589830 RNG589824:RNL589830 RXC589824:RXH589830 SGY589824:SHD589830 SQU589824:SQZ589830 TAQ589824:TAV589830 TKM589824:TKR589830 TUI589824:TUN589830 UEE589824:UEJ589830 UOA589824:UOF589830 UXW589824:UYB589830 VHS589824:VHX589830 VRO589824:VRT589830 WBK589824:WBP589830 WLG589824:WLL589830 WVC589824:WVH589830 IQ655360:IV655366 SM655360:SR655366 ACI655360:ACN655366 AME655360:AMJ655366 AWA655360:AWF655366 BFW655360:BGB655366 BPS655360:BPX655366 BZO655360:BZT655366 CJK655360:CJP655366 CTG655360:CTL655366 DDC655360:DDH655366 DMY655360:DND655366 DWU655360:DWZ655366 EGQ655360:EGV655366 EQM655360:EQR655366 FAI655360:FAN655366 FKE655360:FKJ655366 FUA655360:FUF655366 GDW655360:GEB655366 GNS655360:GNX655366 GXO655360:GXT655366 HHK655360:HHP655366 HRG655360:HRL655366 IBC655360:IBH655366 IKY655360:ILD655366 IUU655360:IUZ655366 JEQ655360:JEV655366 JOM655360:JOR655366 JYI655360:JYN655366 KIE655360:KIJ655366 KSA655360:KSF655366 LBW655360:LCB655366 LLS655360:LLX655366 LVO655360:LVT655366 MFK655360:MFP655366 MPG655360:MPL655366 MZC655360:MZH655366 NIY655360:NJD655366 NSU655360:NSZ655366 OCQ655360:OCV655366 OMM655360:OMR655366 OWI655360:OWN655366 PGE655360:PGJ655366 PQA655360:PQF655366 PZW655360:QAB655366 QJS655360:QJX655366 QTO655360:QTT655366 RDK655360:RDP655366 RNG655360:RNL655366 RXC655360:RXH655366 SGY655360:SHD655366 SQU655360:SQZ655366 TAQ655360:TAV655366 TKM655360:TKR655366 TUI655360:TUN655366 UEE655360:UEJ655366 UOA655360:UOF655366 UXW655360:UYB655366 VHS655360:VHX655366 VRO655360:VRT655366 WBK655360:WBP655366 WLG655360:WLL655366 WVC655360:WVH655366 IQ720896:IV720902 SM720896:SR720902 ACI720896:ACN720902 AME720896:AMJ720902 AWA720896:AWF720902 BFW720896:BGB720902 BPS720896:BPX720902 BZO720896:BZT720902 CJK720896:CJP720902 CTG720896:CTL720902 DDC720896:DDH720902 DMY720896:DND720902 DWU720896:DWZ720902 EGQ720896:EGV720902 EQM720896:EQR720902 FAI720896:FAN720902 FKE720896:FKJ720902 FUA720896:FUF720902 GDW720896:GEB720902 GNS720896:GNX720902 GXO720896:GXT720902 HHK720896:HHP720902 HRG720896:HRL720902 IBC720896:IBH720902 IKY720896:ILD720902 IUU720896:IUZ720902 JEQ720896:JEV720902 JOM720896:JOR720902 JYI720896:JYN720902 KIE720896:KIJ720902 KSA720896:KSF720902 LBW720896:LCB720902 LLS720896:LLX720902 LVO720896:LVT720902 MFK720896:MFP720902 MPG720896:MPL720902 MZC720896:MZH720902 NIY720896:NJD720902 NSU720896:NSZ720902 OCQ720896:OCV720902 OMM720896:OMR720902 OWI720896:OWN720902 PGE720896:PGJ720902 PQA720896:PQF720902 PZW720896:QAB720902 QJS720896:QJX720902 QTO720896:QTT720902 RDK720896:RDP720902 RNG720896:RNL720902 RXC720896:RXH720902 SGY720896:SHD720902 SQU720896:SQZ720902 TAQ720896:TAV720902 TKM720896:TKR720902 TUI720896:TUN720902 UEE720896:UEJ720902 UOA720896:UOF720902 UXW720896:UYB720902 VHS720896:VHX720902 VRO720896:VRT720902 WBK720896:WBP720902 WLG720896:WLL720902 WVC720896:WVH720902 IQ786432:IV786438 SM786432:SR786438 ACI786432:ACN786438 AME786432:AMJ786438 AWA786432:AWF786438 BFW786432:BGB786438 BPS786432:BPX786438 BZO786432:BZT786438 CJK786432:CJP786438 CTG786432:CTL786438 DDC786432:DDH786438 DMY786432:DND786438 DWU786432:DWZ786438 EGQ786432:EGV786438 EQM786432:EQR786438 FAI786432:FAN786438 FKE786432:FKJ786438 FUA786432:FUF786438 GDW786432:GEB786438 GNS786432:GNX786438 GXO786432:GXT786438 HHK786432:HHP786438 HRG786432:HRL786438 IBC786432:IBH786438 IKY786432:ILD786438 IUU786432:IUZ786438 JEQ786432:JEV786438 JOM786432:JOR786438 JYI786432:JYN786438 KIE786432:KIJ786438 KSA786432:KSF786438 LBW786432:LCB786438 LLS786432:LLX786438 LVO786432:LVT786438 MFK786432:MFP786438 MPG786432:MPL786438 MZC786432:MZH786438 NIY786432:NJD786438 NSU786432:NSZ786438 OCQ786432:OCV786438 OMM786432:OMR786438 OWI786432:OWN786438 PGE786432:PGJ786438 PQA786432:PQF786438 PZW786432:QAB786438 QJS786432:QJX786438 QTO786432:QTT786438 RDK786432:RDP786438 RNG786432:RNL786438 RXC786432:RXH786438 SGY786432:SHD786438 SQU786432:SQZ786438 TAQ786432:TAV786438 TKM786432:TKR786438 TUI786432:TUN786438 UEE786432:UEJ786438 UOA786432:UOF786438 UXW786432:UYB786438 VHS786432:VHX786438 VRO786432:VRT786438 WBK786432:WBP786438 WLG786432:WLL786438 WVC786432:WVH786438 IQ851968:IV851974 SM851968:SR851974 ACI851968:ACN851974 AME851968:AMJ851974 AWA851968:AWF851974 BFW851968:BGB851974 BPS851968:BPX851974 BZO851968:BZT851974 CJK851968:CJP851974 CTG851968:CTL851974 DDC851968:DDH851974 DMY851968:DND851974 DWU851968:DWZ851974 EGQ851968:EGV851974 EQM851968:EQR851974 FAI851968:FAN851974 FKE851968:FKJ851974 FUA851968:FUF851974 GDW851968:GEB851974 GNS851968:GNX851974 GXO851968:GXT851974 HHK851968:HHP851974 HRG851968:HRL851974 IBC851968:IBH851974 IKY851968:ILD851974 IUU851968:IUZ851974 JEQ851968:JEV851974 JOM851968:JOR851974 JYI851968:JYN851974 KIE851968:KIJ851974 KSA851968:KSF851974 LBW851968:LCB851974 LLS851968:LLX851974 LVO851968:LVT851974 MFK851968:MFP851974 MPG851968:MPL851974 MZC851968:MZH851974 NIY851968:NJD851974 NSU851968:NSZ851974 OCQ851968:OCV851974 OMM851968:OMR851974 OWI851968:OWN851974 PGE851968:PGJ851974 PQA851968:PQF851974 PZW851968:QAB851974 QJS851968:QJX851974 QTO851968:QTT851974 RDK851968:RDP851974 RNG851968:RNL851974 RXC851968:RXH851974 SGY851968:SHD851974 SQU851968:SQZ851974 TAQ851968:TAV851974 TKM851968:TKR851974 TUI851968:TUN851974 UEE851968:UEJ851974 UOA851968:UOF851974 UXW851968:UYB851974 VHS851968:VHX851974 VRO851968:VRT851974 WBK851968:WBP851974 WLG851968:WLL851974 WVC851968:WVH851974 IQ917504:IV917510 SM917504:SR917510 ACI917504:ACN917510 AME917504:AMJ917510 AWA917504:AWF917510 BFW917504:BGB917510 BPS917504:BPX917510 BZO917504:BZT917510 CJK917504:CJP917510 CTG917504:CTL917510 DDC917504:DDH917510 DMY917504:DND917510 DWU917504:DWZ917510 EGQ917504:EGV917510 EQM917504:EQR917510 FAI917504:FAN917510 FKE917504:FKJ917510 FUA917504:FUF917510 GDW917504:GEB917510 GNS917504:GNX917510 GXO917504:GXT917510 HHK917504:HHP917510 HRG917504:HRL917510 IBC917504:IBH917510 IKY917504:ILD917510 IUU917504:IUZ917510 JEQ917504:JEV917510 JOM917504:JOR917510 JYI917504:JYN917510 KIE917504:KIJ917510 KSA917504:KSF917510 LBW917504:LCB917510 LLS917504:LLX917510 LVO917504:LVT917510 MFK917504:MFP917510 MPG917504:MPL917510 MZC917504:MZH917510 NIY917504:NJD917510 NSU917504:NSZ917510 OCQ917504:OCV917510 OMM917504:OMR917510 OWI917504:OWN917510 PGE917504:PGJ917510 PQA917504:PQF917510 PZW917504:QAB917510 QJS917504:QJX917510 QTO917504:QTT917510 RDK917504:RDP917510 RNG917504:RNL917510 RXC917504:RXH917510 SGY917504:SHD917510 SQU917504:SQZ917510 TAQ917504:TAV917510 TKM917504:TKR917510 TUI917504:TUN917510 UEE917504:UEJ917510 UOA917504:UOF917510 UXW917504:UYB917510 VHS917504:VHX917510 VRO917504:VRT917510 WBK917504:WBP917510 WLG917504:WLL917510 WVC917504:WVH917510 IQ983040:IV983046 SM983040:SR983046 ACI983040:ACN983046 AME983040:AMJ983046 AWA983040:AWF983046 BFW983040:BGB983046 BPS983040:BPX983046 BZO983040:BZT983046 CJK983040:CJP983046 CTG983040:CTL983046 DDC983040:DDH983046 DMY983040:DND983046 DWU983040:DWZ983046 EGQ983040:EGV983046 EQM983040:EQR983046 FAI983040:FAN983046 FKE983040:FKJ983046 FUA983040:FUF983046 GDW983040:GEB983046 GNS983040:GNX983046 GXO983040:GXT983046 HHK983040:HHP983046 HRG983040:HRL983046 IBC983040:IBH983046 IKY983040:ILD983046 IUU983040:IUZ983046 JEQ983040:JEV983046 JOM983040:JOR983046 JYI983040:JYN983046 KIE983040:KIJ983046 KSA983040:KSF983046 LBW983040:LCB983046 LLS983040:LLX983046 LVO983040:LVT983046 MFK983040:MFP983046 MPG983040:MPL983046 MZC983040:MZH983046 NIY983040:NJD983046 NSU983040:NSZ983046 OCQ983040:OCV983046 OMM983040:OMR983046 OWI983040:OWN983046 PGE983040:PGJ983046 PQA983040:PQF983046 PZW983040:QAB983046 QJS983040:QJX983046 QTO983040:QTT983046 RDK983040:RDP983046 RNG983040:RNL983046 RXC983040:RXH983046 SGY983040:SHD983046 SQU983040:SQZ983046 TAQ983040:TAV983046 TKM983040:TKR983046 TUI983040:TUN983046 UEE983040:UEJ983046 UOA983040:UOF983046 UXW983040:UYB983046 VHS983040:VHX983046 VRO983040:VRT983046 WBK983040:WBP983046 WLG983040:WLL983046 WVC983040:WVH983046 I64:N65542 IQ64:JA65535 SM64:SW65535 ACI64:ACS65535 AME64:AMO65535 AWA64:AWK65535 BFW64:BGG65535 BPS64:BQC65535 BZO64:BZY65535 CJK64:CJU65535 CTG64:CTQ65535 DDC64:DDM65535 DMY64:DNI65535 DWU64:DXE65535 EGQ64:EHA65535 EQM64:EQW65535 FAI64:FAS65535 FKE64:FKO65535 FUA64:FUK65535 GDW64:GEG65535 GNS64:GOC65535 GXO64:GXY65535 HHK64:HHU65535 HRG64:HRQ65535 IBC64:IBM65535 IKY64:ILI65535 IUU64:IVE65535 JEQ64:JFA65535 JOM64:JOW65535 JYI64:JYS65535 KIE64:KIO65535 KSA64:KSK65535 LBW64:LCG65535 LLS64:LMC65535 LVO64:LVY65535 MFK64:MFU65535 MPG64:MPQ65535 MZC64:MZM65535 NIY64:NJI65535 NSU64:NTE65535 OCQ64:ODA65535 OMM64:OMW65535 OWI64:OWS65535 PGE64:PGO65535 PQA64:PQK65535 PZW64:QAG65535 QJS64:QKC65535 QTO64:QTY65535 RDK64:RDU65535 RNG64:RNQ65535 RXC64:RXM65535 SGY64:SHI65535 SQU64:SRE65535 TAQ64:TBA65535 TKM64:TKW65535 TUI64:TUS65535 UEE64:UEO65535 UOA64:UOK65535 UXW64:UYG65535 VHS64:VIC65535 VRO64:VRY65535 WBK64:WBU65535 WLG64:WLQ65535 WVC64:WVM65535 I65600:N131078 IQ65600:JA131071 SM65600:SW131071 ACI65600:ACS131071 AME65600:AMO131071 AWA65600:AWK131071 BFW65600:BGG131071 BPS65600:BQC131071 BZO65600:BZY131071 CJK65600:CJU131071 CTG65600:CTQ131071 DDC65600:DDM131071 DMY65600:DNI131071 DWU65600:DXE131071 EGQ65600:EHA131071 EQM65600:EQW131071 FAI65600:FAS131071 FKE65600:FKO131071 FUA65600:FUK131071 GDW65600:GEG131071 GNS65600:GOC131071 GXO65600:GXY131071 HHK65600:HHU131071 HRG65600:HRQ131071 IBC65600:IBM131071 IKY65600:ILI131071 IUU65600:IVE131071 JEQ65600:JFA131071 JOM65600:JOW131071 JYI65600:JYS131071 KIE65600:KIO131071 KSA65600:KSK131071 LBW65600:LCG131071 LLS65600:LMC131071 LVO65600:LVY131071 MFK65600:MFU131071 MPG65600:MPQ131071 MZC65600:MZM131071 NIY65600:NJI131071 NSU65600:NTE131071 OCQ65600:ODA131071 OMM65600:OMW131071 OWI65600:OWS131071 PGE65600:PGO131071 PQA65600:PQK131071 PZW65600:QAG131071 QJS65600:QKC131071 QTO65600:QTY131071 RDK65600:RDU131071 RNG65600:RNQ131071 RXC65600:RXM131071 SGY65600:SHI131071 SQU65600:SRE131071 TAQ65600:TBA131071 TKM65600:TKW131071 TUI65600:TUS131071 UEE65600:UEO131071 UOA65600:UOK131071 UXW65600:UYG131071 VHS65600:VIC131071 VRO65600:VRY131071 WBK65600:WBU131071 WLG65600:WLQ131071 WVC65600:WVM131071 I131136:N196614 IQ131136:JA196607 SM131136:SW196607 ACI131136:ACS196607 AME131136:AMO196607 AWA131136:AWK196607 BFW131136:BGG196607 BPS131136:BQC196607 BZO131136:BZY196607 CJK131136:CJU196607 CTG131136:CTQ196607 DDC131136:DDM196607 DMY131136:DNI196607 DWU131136:DXE196607 EGQ131136:EHA196607 EQM131136:EQW196607 FAI131136:FAS196607 FKE131136:FKO196607 FUA131136:FUK196607 GDW131136:GEG196607 GNS131136:GOC196607 GXO131136:GXY196607 HHK131136:HHU196607 HRG131136:HRQ196607 IBC131136:IBM196607 IKY131136:ILI196607 IUU131136:IVE196607 JEQ131136:JFA196607 JOM131136:JOW196607 JYI131136:JYS196607 KIE131136:KIO196607 KSA131136:KSK196607 LBW131136:LCG196607 LLS131136:LMC196607 LVO131136:LVY196607 MFK131136:MFU196607 MPG131136:MPQ196607 MZC131136:MZM196607 NIY131136:NJI196607 NSU131136:NTE196607 OCQ131136:ODA196607 OMM131136:OMW196607 OWI131136:OWS196607 PGE131136:PGO196607 PQA131136:PQK196607 PZW131136:QAG196607 QJS131136:QKC196607 QTO131136:QTY196607 RDK131136:RDU196607 RNG131136:RNQ196607 RXC131136:RXM196607 SGY131136:SHI196607 SQU131136:SRE196607 TAQ131136:TBA196607 TKM131136:TKW196607 TUI131136:TUS196607 UEE131136:UEO196607 UOA131136:UOK196607 UXW131136:UYG196607 VHS131136:VIC196607 VRO131136:VRY196607 WBK131136:WBU196607 WLG131136:WLQ196607 WVC131136:WVM196607 I196672:N262150 IQ196672:JA262143 SM196672:SW262143 ACI196672:ACS262143 AME196672:AMO262143 AWA196672:AWK262143 BFW196672:BGG262143 BPS196672:BQC262143 BZO196672:BZY262143 CJK196672:CJU262143 CTG196672:CTQ262143 DDC196672:DDM262143 DMY196672:DNI262143 DWU196672:DXE262143 EGQ196672:EHA262143 EQM196672:EQW262143 FAI196672:FAS262143 FKE196672:FKO262143 FUA196672:FUK262143 GDW196672:GEG262143 GNS196672:GOC262143 GXO196672:GXY262143 HHK196672:HHU262143 HRG196672:HRQ262143 IBC196672:IBM262143 IKY196672:ILI262143 IUU196672:IVE262143 JEQ196672:JFA262143 JOM196672:JOW262143 JYI196672:JYS262143 KIE196672:KIO262143 KSA196672:KSK262143 LBW196672:LCG262143 LLS196672:LMC262143 LVO196672:LVY262143 MFK196672:MFU262143 MPG196672:MPQ262143 MZC196672:MZM262143 NIY196672:NJI262143 NSU196672:NTE262143 OCQ196672:ODA262143 OMM196672:OMW262143 OWI196672:OWS262143 PGE196672:PGO262143 PQA196672:PQK262143 PZW196672:QAG262143 QJS196672:QKC262143 QTO196672:QTY262143 RDK196672:RDU262143 RNG196672:RNQ262143 RXC196672:RXM262143 SGY196672:SHI262143 SQU196672:SRE262143 TAQ196672:TBA262143 TKM196672:TKW262143 TUI196672:TUS262143 UEE196672:UEO262143 UOA196672:UOK262143 UXW196672:UYG262143 VHS196672:VIC262143 VRO196672:VRY262143 WBK196672:WBU262143 WLG196672:WLQ262143 WVC196672:WVM262143 I262208:N327686 IQ262208:JA327679 SM262208:SW327679 ACI262208:ACS327679 AME262208:AMO327679 AWA262208:AWK327679 BFW262208:BGG327679 BPS262208:BQC327679 BZO262208:BZY327679 CJK262208:CJU327679 CTG262208:CTQ327679 DDC262208:DDM327679 DMY262208:DNI327679 DWU262208:DXE327679 EGQ262208:EHA327679 EQM262208:EQW327679 FAI262208:FAS327679 FKE262208:FKO327679 FUA262208:FUK327679 GDW262208:GEG327679 GNS262208:GOC327679 GXO262208:GXY327679 HHK262208:HHU327679 HRG262208:HRQ327679 IBC262208:IBM327679 IKY262208:ILI327679 IUU262208:IVE327679 JEQ262208:JFA327679 JOM262208:JOW327679 JYI262208:JYS327679 KIE262208:KIO327679 KSA262208:KSK327679 LBW262208:LCG327679 LLS262208:LMC327679 LVO262208:LVY327679 MFK262208:MFU327679 MPG262208:MPQ327679 MZC262208:MZM327679 NIY262208:NJI327679 NSU262208:NTE327679 OCQ262208:ODA327679 OMM262208:OMW327679 OWI262208:OWS327679 PGE262208:PGO327679 PQA262208:PQK327679 PZW262208:QAG327679 QJS262208:QKC327679 QTO262208:QTY327679 RDK262208:RDU327679 RNG262208:RNQ327679 RXC262208:RXM327679 SGY262208:SHI327679 SQU262208:SRE327679 TAQ262208:TBA327679 TKM262208:TKW327679 TUI262208:TUS327679 UEE262208:UEO327679 UOA262208:UOK327679 UXW262208:UYG327679 VHS262208:VIC327679 VRO262208:VRY327679 WBK262208:WBU327679 WLG262208:WLQ327679 WVC262208:WVM327679 I327744:N393222 IQ327744:JA393215 SM327744:SW393215 ACI327744:ACS393215 AME327744:AMO393215 AWA327744:AWK393215 BFW327744:BGG393215 BPS327744:BQC393215 BZO327744:BZY393215 CJK327744:CJU393215 CTG327744:CTQ393215 DDC327744:DDM393215 DMY327744:DNI393215 DWU327744:DXE393215 EGQ327744:EHA393215 EQM327744:EQW393215 FAI327744:FAS393215 FKE327744:FKO393215 FUA327744:FUK393215 GDW327744:GEG393215 GNS327744:GOC393215 GXO327744:GXY393215 HHK327744:HHU393215 HRG327744:HRQ393215 IBC327744:IBM393215 IKY327744:ILI393215 IUU327744:IVE393215 JEQ327744:JFA393215 JOM327744:JOW393215 JYI327744:JYS393215 KIE327744:KIO393215 KSA327744:KSK393215 LBW327744:LCG393215 LLS327744:LMC393215 LVO327744:LVY393215 MFK327744:MFU393215 MPG327744:MPQ393215 MZC327744:MZM393215 NIY327744:NJI393215 NSU327744:NTE393215 OCQ327744:ODA393215 OMM327744:OMW393215 OWI327744:OWS393215 PGE327744:PGO393215 PQA327744:PQK393215 PZW327744:QAG393215 QJS327744:QKC393215 QTO327744:QTY393215 RDK327744:RDU393215 RNG327744:RNQ393215 RXC327744:RXM393215 SGY327744:SHI393215 SQU327744:SRE393215 TAQ327744:TBA393215 TKM327744:TKW393215 TUI327744:TUS393215 UEE327744:UEO393215 UOA327744:UOK393215 UXW327744:UYG393215 VHS327744:VIC393215 VRO327744:VRY393215 WBK327744:WBU393215 WLG327744:WLQ393215 WVC327744:WVM393215 I393280:N458758 IQ393280:JA458751 SM393280:SW458751 ACI393280:ACS458751 AME393280:AMO458751 AWA393280:AWK458751 BFW393280:BGG458751 BPS393280:BQC458751 BZO393280:BZY458751 CJK393280:CJU458751 CTG393280:CTQ458751 DDC393280:DDM458751 DMY393280:DNI458751 DWU393280:DXE458751 EGQ393280:EHA458751 EQM393280:EQW458751 FAI393280:FAS458751 FKE393280:FKO458751 FUA393280:FUK458751 GDW393280:GEG458751 GNS393280:GOC458751 GXO393280:GXY458751 HHK393280:HHU458751 HRG393280:HRQ458751 IBC393280:IBM458751 IKY393280:ILI458751 IUU393280:IVE458751 JEQ393280:JFA458751 JOM393280:JOW458751 JYI393280:JYS458751 KIE393280:KIO458751 KSA393280:KSK458751 LBW393280:LCG458751 LLS393280:LMC458751 LVO393280:LVY458751 MFK393280:MFU458751 MPG393280:MPQ458751 MZC393280:MZM458751 NIY393280:NJI458751 NSU393280:NTE458751 OCQ393280:ODA458751 OMM393280:OMW458751 OWI393280:OWS458751 PGE393280:PGO458751 PQA393280:PQK458751 PZW393280:QAG458751 QJS393280:QKC458751 QTO393280:QTY458751 RDK393280:RDU458751 RNG393280:RNQ458751 RXC393280:RXM458751 SGY393280:SHI458751 SQU393280:SRE458751 TAQ393280:TBA458751 TKM393280:TKW458751 TUI393280:TUS458751 UEE393280:UEO458751 UOA393280:UOK458751 UXW393280:UYG458751 VHS393280:VIC458751 VRO393280:VRY458751 WBK393280:WBU458751 WLG393280:WLQ458751 WVC393280:WVM458751 I458816:N524294 IQ458816:JA524287 SM458816:SW524287 ACI458816:ACS524287 AME458816:AMO524287 AWA458816:AWK524287 BFW458816:BGG524287 BPS458816:BQC524287 BZO458816:BZY524287 CJK458816:CJU524287 CTG458816:CTQ524287 DDC458816:DDM524287 DMY458816:DNI524287 DWU458816:DXE524287 EGQ458816:EHA524287 EQM458816:EQW524287 FAI458816:FAS524287 FKE458816:FKO524287 FUA458816:FUK524287 GDW458816:GEG524287 GNS458816:GOC524287 GXO458816:GXY524287 HHK458816:HHU524287 HRG458816:HRQ524287 IBC458816:IBM524287 IKY458816:ILI524287 IUU458816:IVE524287 JEQ458816:JFA524287 JOM458816:JOW524287 JYI458816:JYS524287 KIE458816:KIO524287 KSA458816:KSK524287 LBW458816:LCG524287 LLS458816:LMC524287 LVO458816:LVY524287 MFK458816:MFU524287 MPG458816:MPQ524287 MZC458816:MZM524287 NIY458816:NJI524287 NSU458816:NTE524287 OCQ458816:ODA524287 OMM458816:OMW524287 OWI458816:OWS524287 PGE458816:PGO524287 PQA458816:PQK524287 PZW458816:QAG524287 QJS458816:QKC524287 QTO458816:QTY524287 RDK458816:RDU524287 RNG458816:RNQ524287 RXC458816:RXM524287 SGY458816:SHI524287 SQU458816:SRE524287 TAQ458816:TBA524287 TKM458816:TKW524287 TUI458816:TUS524287 UEE458816:UEO524287 UOA458816:UOK524287 UXW458816:UYG524287 VHS458816:VIC524287 VRO458816:VRY524287 WBK458816:WBU524287 WLG458816:WLQ524287 WVC458816:WVM524287 I524352:N589830 IQ524352:JA589823 SM524352:SW589823 ACI524352:ACS589823 AME524352:AMO589823 AWA524352:AWK589823 BFW524352:BGG589823 BPS524352:BQC589823 BZO524352:BZY589823 CJK524352:CJU589823 CTG524352:CTQ589823 DDC524352:DDM589823 DMY524352:DNI589823 DWU524352:DXE589823 EGQ524352:EHA589823 EQM524352:EQW589823 FAI524352:FAS589823 FKE524352:FKO589823 FUA524352:FUK589823 GDW524352:GEG589823 GNS524352:GOC589823 GXO524352:GXY589823 HHK524352:HHU589823 HRG524352:HRQ589823 IBC524352:IBM589823 IKY524352:ILI589823 IUU524352:IVE589823 JEQ524352:JFA589823 JOM524352:JOW589823 JYI524352:JYS589823 KIE524352:KIO589823 KSA524352:KSK589823 LBW524352:LCG589823 LLS524352:LMC589823 LVO524352:LVY589823 MFK524352:MFU589823 MPG524352:MPQ589823 MZC524352:MZM589823 NIY524352:NJI589823 NSU524352:NTE589823 OCQ524352:ODA589823 OMM524352:OMW589823 OWI524352:OWS589823 PGE524352:PGO589823 PQA524352:PQK589823 PZW524352:QAG589823 QJS524352:QKC589823 QTO524352:QTY589823 RDK524352:RDU589823 RNG524352:RNQ589823 RXC524352:RXM589823 SGY524352:SHI589823 SQU524352:SRE589823 TAQ524352:TBA589823 TKM524352:TKW589823 TUI524352:TUS589823 UEE524352:UEO589823 UOA524352:UOK589823 UXW524352:UYG589823 VHS524352:VIC589823 VRO524352:VRY589823 WBK524352:WBU589823 WLG524352:WLQ589823 WVC524352:WVM589823 I589888:N655366 IQ589888:JA655359 SM589888:SW655359 ACI589888:ACS655359 AME589888:AMO655359 AWA589888:AWK655359 BFW589888:BGG655359 BPS589888:BQC655359 BZO589888:BZY655359 CJK589888:CJU655359 CTG589888:CTQ655359 DDC589888:DDM655359 DMY589888:DNI655359 DWU589888:DXE655359 EGQ589888:EHA655359 EQM589888:EQW655359 FAI589888:FAS655359 FKE589888:FKO655359 FUA589888:FUK655359 GDW589888:GEG655359 GNS589888:GOC655359 GXO589888:GXY655359 HHK589888:HHU655359 HRG589888:HRQ655359 IBC589888:IBM655359 IKY589888:ILI655359 IUU589888:IVE655359 JEQ589888:JFA655359 JOM589888:JOW655359 JYI589888:JYS655359 KIE589888:KIO655359 KSA589888:KSK655359 LBW589888:LCG655359 LLS589888:LMC655359 LVO589888:LVY655359 MFK589888:MFU655359 MPG589888:MPQ655359 MZC589888:MZM655359 NIY589888:NJI655359 NSU589888:NTE655359 OCQ589888:ODA655359 OMM589888:OMW655359 OWI589888:OWS655359 PGE589888:PGO655359 PQA589888:PQK655359 PZW589888:QAG655359 QJS589888:QKC655359 QTO589888:QTY655359 RDK589888:RDU655359 RNG589888:RNQ655359 RXC589888:RXM655359 SGY589888:SHI655359 SQU589888:SRE655359 TAQ589888:TBA655359 TKM589888:TKW655359 TUI589888:TUS655359 UEE589888:UEO655359 UOA589888:UOK655359 UXW589888:UYG655359 VHS589888:VIC655359 VRO589888:VRY655359 WBK589888:WBU655359 WLG589888:WLQ655359 WVC589888:WVM655359 I655424:N720902 IQ655424:JA720895 SM655424:SW720895 ACI655424:ACS720895 AME655424:AMO720895 AWA655424:AWK720895 BFW655424:BGG720895 BPS655424:BQC720895 BZO655424:BZY720895 CJK655424:CJU720895 CTG655424:CTQ720895 DDC655424:DDM720895 DMY655424:DNI720895 DWU655424:DXE720895 EGQ655424:EHA720895 EQM655424:EQW720895 FAI655424:FAS720895 FKE655424:FKO720895 FUA655424:FUK720895 GDW655424:GEG720895 GNS655424:GOC720895 GXO655424:GXY720895 HHK655424:HHU720895 HRG655424:HRQ720895 IBC655424:IBM720895 IKY655424:ILI720895 IUU655424:IVE720895 JEQ655424:JFA720895 JOM655424:JOW720895 JYI655424:JYS720895 KIE655424:KIO720895 KSA655424:KSK720895 LBW655424:LCG720895 LLS655424:LMC720895 LVO655424:LVY720895 MFK655424:MFU720895 MPG655424:MPQ720895 MZC655424:MZM720895 NIY655424:NJI720895 NSU655424:NTE720895 OCQ655424:ODA720895 OMM655424:OMW720895 OWI655424:OWS720895 PGE655424:PGO720895 PQA655424:PQK720895 PZW655424:QAG720895 QJS655424:QKC720895 QTO655424:QTY720895 RDK655424:RDU720895 RNG655424:RNQ720895 RXC655424:RXM720895 SGY655424:SHI720895 SQU655424:SRE720895 TAQ655424:TBA720895 TKM655424:TKW720895 TUI655424:TUS720895 UEE655424:UEO720895 UOA655424:UOK720895 UXW655424:UYG720895 VHS655424:VIC720895 VRO655424:VRY720895 WBK655424:WBU720895 WLG655424:WLQ720895 WVC655424:WVM720895 I720960:N786438 IQ720960:JA786431 SM720960:SW786431 ACI720960:ACS786431 AME720960:AMO786431 AWA720960:AWK786431 BFW720960:BGG786431 BPS720960:BQC786431 BZO720960:BZY786431 CJK720960:CJU786431 CTG720960:CTQ786431 DDC720960:DDM786431 DMY720960:DNI786431 DWU720960:DXE786431 EGQ720960:EHA786431 EQM720960:EQW786431 FAI720960:FAS786431 FKE720960:FKO786431 FUA720960:FUK786431 GDW720960:GEG786431 GNS720960:GOC786431 GXO720960:GXY786431 HHK720960:HHU786431 HRG720960:HRQ786431 IBC720960:IBM786431 IKY720960:ILI786431 IUU720960:IVE786431 JEQ720960:JFA786431 JOM720960:JOW786431 JYI720960:JYS786431 KIE720960:KIO786431 KSA720960:KSK786431 LBW720960:LCG786431 LLS720960:LMC786431 LVO720960:LVY786431 MFK720960:MFU786431 MPG720960:MPQ786431 MZC720960:MZM786431 NIY720960:NJI786431 NSU720960:NTE786431 OCQ720960:ODA786431 OMM720960:OMW786431 OWI720960:OWS786431 PGE720960:PGO786431 PQA720960:PQK786431 PZW720960:QAG786431 QJS720960:QKC786431 QTO720960:QTY786431 RDK720960:RDU786431 RNG720960:RNQ786431 RXC720960:RXM786431 SGY720960:SHI786431 SQU720960:SRE786431 TAQ720960:TBA786431 TKM720960:TKW786431 TUI720960:TUS786431 UEE720960:UEO786431 UOA720960:UOK786431 UXW720960:UYG786431 VHS720960:VIC786431 VRO720960:VRY786431 WBK720960:WBU786431 WLG720960:WLQ786431 WVC720960:WVM786431 I786496:N851974 IQ786496:JA851967 SM786496:SW851967 ACI786496:ACS851967 AME786496:AMO851967 AWA786496:AWK851967 BFW786496:BGG851967 BPS786496:BQC851967 BZO786496:BZY851967 CJK786496:CJU851967 CTG786496:CTQ851967 DDC786496:DDM851967 DMY786496:DNI851967 DWU786496:DXE851967 EGQ786496:EHA851967 EQM786496:EQW851967 FAI786496:FAS851967 FKE786496:FKO851967 FUA786496:FUK851967 GDW786496:GEG851967 GNS786496:GOC851967 GXO786496:GXY851967 HHK786496:HHU851967 HRG786496:HRQ851967 IBC786496:IBM851967 IKY786496:ILI851967 IUU786496:IVE851967 JEQ786496:JFA851967 JOM786496:JOW851967 JYI786496:JYS851967 KIE786496:KIO851967 KSA786496:KSK851967 LBW786496:LCG851967 LLS786496:LMC851967 LVO786496:LVY851967 MFK786496:MFU851967 MPG786496:MPQ851967 MZC786496:MZM851967 NIY786496:NJI851967 NSU786496:NTE851967 OCQ786496:ODA851967 OMM786496:OMW851967 OWI786496:OWS851967 PGE786496:PGO851967 PQA786496:PQK851967 PZW786496:QAG851967 QJS786496:QKC851967 QTO786496:QTY851967 RDK786496:RDU851967 RNG786496:RNQ851967 RXC786496:RXM851967 SGY786496:SHI851967 SQU786496:SRE851967 TAQ786496:TBA851967 TKM786496:TKW851967 TUI786496:TUS851967 UEE786496:UEO851967 UOA786496:UOK851967 UXW786496:UYG851967 VHS786496:VIC851967 VRO786496:VRY851967 WBK786496:WBU851967 WLG786496:WLQ851967 WVC786496:WVM851967 I852032:N917510 IQ852032:JA917503 SM852032:SW917503 ACI852032:ACS917503 AME852032:AMO917503 AWA852032:AWK917503 BFW852032:BGG917503 BPS852032:BQC917503 BZO852032:BZY917503 CJK852032:CJU917503 CTG852032:CTQ917503 DDC852032:DDM917503 DMY852032:DNI917503 DWU852032:DXE917503 EGQ852032:EHA917503 EQM852032:EQW917503 FAI852032:FAS917503 FKE852032:FKO917503 FUA852032:FUK917503 GDW852032:GEG917503 GNS852032:GOC917503 GXO852032:GXY917503 HHK852032:HHU917503 HRG852032:HRQ917503 IBC852032:IBM917503 IKY852032:ILI917503 IUU852032:IVE917503 JEQ852032:JFA917503 JOM852032:JOW917503 JYI852032:JYS917503 KIE852032:KIO917503 KSA852032:KSK917503 LBW852032:LCG917503 LLS852032:LMC917503 LVO852032:LVY917503 MFK852032:MFU917503 MPG852032:MPQ917503 MZC852032:MZM917503 NIY852032:NJI917503 NSU852032:NTE917503 OCQ852032:ODA917503 OMM852032:OMW917503 OWI852032:OWS917503 PGE852032:PGO917503 PQA852032:PQK917503 PZW852032:QAG917503 QJS852032:QKC917503 QTO852032:QTY917503 RDK852032:RDU917503 RNG852032:RNQ917503 RXC852032:RXM917503 SGY852032:SHI917503 SQU852032:SRE917503 TAQ852032:TBA917503 TKM852032:TKW917503 TUI852032:TUS917503 UEE852032:UEO917503 UOA852032:UOK917503 UXW852032:UYG917503 VHS852032:VIC917503 VRO852032:VRY917503 WBK852032:WBU917503 WLG852032:WLQ917503 WVC852032:WVM917503 I917568:N983046 IQ917568:JA983039 SM917568:SW983039 ACI917568:ACS983039 AME917568:AMO983039 AWA917568:AWK983039 BFW917568:BGG983039 BPS917568:BQC983039 BZO917568:BZY983039 CJK917568:CJU983039 CTG917568:CTQ983039 DDC917568:DDM983039 DMY917568:DNI983039 DWU917568:DXE983039 EGQ917568:EHA983039 EQM917568:EQW983039 FAI917568:FAS983039 FKE917568:FKO983039 FUA917568:FUK983039 GDW917568:GEG983039 GNS917568:GOC983039 GXO917568:GXY983039 HHK917568:HHU983039 HRG917568:HRQ983039 IBC917568:IBM983039 IKY917568:ILI983039 IUU917568:IVE983039 JEQ917568:JFA983039 JOM917568:JOW983039 JYI917568:JYS983039 KIE917568:KIO983039 KSA917568:KSK983039 LBW917568:LCG983039 LLS917568:LMC983039 LVO917568:LVY983039 MFK917568:MFU983039 MPG917568:MPQ983039 MZC917568:MZM983039 NIY917568:NJI983039 NSU917568:NTE983039 OCQ917568:ODA983039 OMM917568:OMW983039 OWI917568:OWS983039 PGE917568:PGO983039 PQA917568:PQK983039 PZW917568:QAG983039 QJS917568:QKC983039 QTO917568:QTY983039 RDK917568:RDU983039 RNG917568:RNQ983039 RXC917568:RXM983039 SGY917568:SHI983039 SQU917568:SRE983039 TAQ917568:TBA983039 TKM917568:TKW983039 TUI917568:TUS983039 UEE917568:UEO983039 UOA917568:UOK983039 UXW917568:UYG983039 VHS917568:VIC983039 VRO917568:VRY983039 WBK917568:WBU983039 WLG917568:WLQ983039 WVC917568:WVM983039 I983104:N1048576 IQ983104:JA1048576 SM983104:SW1048576 ACI983104:ACS1048576 AME983104:AMO1048576 AWA983104:AWK1048576 BFW983104:BGG1048576 BPS983104:BQC1048576 BZO983104:BZY1048576 CJK983104:CJU1048576 CTG983104:CTQ1048576 DDC983104:DDM1048576 DMY983104:DNI1048576 DWU983104:DXE1048576 EGQ983104:EHA1048576 EQM983104:EQW1048576 FAI983104:FAS1048576 FKE983104:FKO1048576 FUA983104:FUK1048576 GDW983104:GEG1048576 GNS983104:GOC1048576 GXO983104:GXY1048576 HHK983104:HHU1048576 HRG983104:HRQ1048576 IBC983104:IBM1048576 IKY983104:ILI1048576 IUU983104:IVE1048576 JEQ983104:JFA1048576 JOM983104:JOW1048576 JYI983104:JYS1048576 KIE983104:KIO1048576 KSA983104:KSK1048576 LBW983104:LCG1048576 LLS983104:LMC1048576 LVO983104:LVY1048576 MFK983104:MFU1048576 MPG983104:MPQ1048576 MZC983104:MZM1048576 NIY983104:NJI1048576 NSU983104:NTE1048576 OCQ983104:ODA1048576 OMM983104:OMW1048576 OWI983104:OWS1048576 PGE983104:PGO1048576 PQA983104:PQK1048576 PZW983104:QAG1048576 QJS983104:QKC1048576 QTO983104:QTY1048576 RDK983104:RDU1048576 RNG983104:RNQ1048576 RXC983104:RXM1048576 SGY983104:SHI1048576 SQU983104:SRE1048576 TAQ983104:TBA1048576 TKM983104:TKW1048576 TUI983104:TUS1048576 UEE983104:UEO1048576 UOA983104:UOK1048576 UXW983104:UYG1048576 VHS983104:VIC1048576 VRO983104:VRY1048576 WBK983104:WBU1048576 WLG983104:WLQ1048576 WVC983104:WVM1048576 A65537:A131071 IJ65537:IJ131071 SF65537:SF131071 ACB65537:ACB131071 ALX65537:ALX131071 AVT65537:AVT131071 BFP65537:BFP131071 BPL65537:BPL131071 BZH65537:BZH131071 CJD65537:CJD131071 CSZ65537:CSZ131071 DCV65537:DCV131071 DMR65537:DMR131071 DWN65537:DWN131071 EGJ65537:EGJ131071 EQF65537:EQF131071 FAB65537:FAB131071 FJX65537:FJX131071 FTT65537:FTT131071 GDP65537:GDP131071 GNL65537:GNL131071 GXH65537:GXH131071 HHD65537:HHD131071 HQZ65537:HQZ131071 IAV65537:IAV131071 IKR65537:IKR131071 IUN65537:IUN131071 JEJ65537:JEJ131071 JOF65537:JOF131071 JYB65537:JYB131071 KHX65537:KHX131071 KRT65537:KRT131071 LBP65537:LBP131071 LLL65537:LLL131071 LVH65537:LVH131071 MFD65537:MFD131071 MOZ65537:MOZ131071 MYV65537:MYV131071 NIR65537:NIR131071 NSN65537:NSN131071 OCJ65537:OCJ131071 OMF65537:OMF131071 OWB65537:OWB131071 PFX65537:PFX131071 PPT65537:PPT131071 PZP65537:PZP131071 QJL65537:QJL131071 QTH65537:QTH131071 RDD65537:RDD131071 RMZ65537:RMZ131071 RWV65537:RWV131071 SGR65537:SGR131071 SQN65537:SQN131071 TAJ65537:TAJ131071 TKF65537:TKF131071 TUB65537:TUB131071 UDX65537:UDX131071 UNT65537:UNT131071 UXP65537:UXP131071 VHL65537:VHL131071 VRH65537:VRH131071 WBD65537:WBD131071 WKZ65537:WKZ131071 WUV65537:WUV131071 A131073:A196607 IJ131073:IJ196607 SF131073:SF196607 ACB131073:ACB196607 ALX131073:ALX196607 AVT131073:AVT196607 BFP131073:BFP196607 BPL131073:BPL196607 BZH131073:BZH196607 CJD131073:CJD196607 CSZ131073:CSZ196607 DCV131073:DCV196607 DMR131073:DMR196607 DWN131073:DWN196607 EGJ131073:EGJ196607 EQF131073:EQF196607 FAB131073:FAB196607 FJX131073:FJX196607 FTT131073:FTT196607 GDP131073:GDP196607 GNL131073:GNL196607 GXH131073:GXH196607 HHD131073:HHD196607 HQZ131073:HQZ196607 IAV131073:IAV196607 IKR131073:IKR196607 IUN131073:IUN196607 JEJ131073:JEJ196607 JOF131073:JOF196607 JYB131073:JYB196607 KHX131073:KHX196607 KRT131073:KRT196607 LBP131073:LBP196607 LLL131073:LLL196607 LVH131073:LVH196607 MFD131073:MFD196607 MOZ131073:MOZ196607 MYV131073:MYV196607 NIR131073:NIR196607 NSN131073:NSN196607 OCJ131073:OCJ196607 OMF131073:OMF196607 OWB131073:OWB196607 PFX131073:PFX196607 PPT131073:PPT196607 PZP131073:PZP196607 QJL131073:QJL196607 QTH131073:QTH196607 RDD131073:RDD196607 RMZ131073:RMZ196607 RWV131073:RWV196607 SGR131073:SGR196607 SQN131073:SQN196607 TAJ131073:TAJ196607 TKF131073:TKF196607 TUB131073:TUB196607 UDX131073:UDX196607 UNT131073:UNT196607 UXP131073:UXP196607 VHL131073:VHL196607 VRH131073:VRH196607 WBD131073:WBD196607 WKZ131073:WKZ196607 WUV131073:WUV196607 A196609:A262143 IJ196609:IJ262143 SF196609:SF262143 ACB196609:ACB262143 ALX196609:ALX262143 AVT196609:AVT262143 BFP196609:BFP262143 BPL196609:BPL262143 BZH196609:BZH262143 CJD196609:CJD262143 CSZ196609:CSZ262143 DCV196609:DCV262143 DMR196609:DMR262143 DWN196609:DWN262143 EGJ196609:EGJ262143 EQF196609:EQF262143 FAB196609:FAB262143 FJX196609:FJX262143 FTT196609:FTT262143 GDP196609:GDP262143 GNL196609:GNL262143 GXH196609:GXH262143 HHD196609:HHD262143 HQZ196609:HQZ262143 IAV196609:IAV262143 IKR196609:IKR262143 IUN196609:IUN262143 JEJ196609:JEJ262143 JOF196609:JOF262143 JYB196609:JYB262143 KHX196609:KHX262143 KRT196609:KRT262143 LBP196609:LBP262143 LLL196609:LLL262143 LVH196609:LVH262143 MFD196609:MFD262143 MOZ196609:MOZ262143 MYV196609:MYV262143 NIR196609:NIR262143 NSN196609:NSN262143 OCJ196609:OCJ262143 OMF196609:OMF262143 OWB196609:OWB262143 PFX196609:PFX262143 PPT196609:PPT262143 PZP196609:PZP262143 QJL196609:QJL262143 QTH196609:QTH262143 RDD196609:RDD262143 RMZ196609:RMZ262143 RWV196609:RWV262143 SGR196609:SGR262143 SQN196609:SQN262143 TAJ196609:TAJ262143 TKF196609:TKF262143 TUB196609:TUB262143 UDX196609:UDX262143 UNT196609:UNT262143 UXP196609:UXP262143 VHL196609:VHL262143 VRH196609:VRH262143 WBD196609:WBD262143 WKZ196609:WKZ262143 WUV196609:WUV262143 A262145:A327679 IJ262145:IJ327679 SF262145:SF327679 ACB262145:ACB327679 ALX262145:ALX327679 AVT262145:AVT327679 BFP262145:BFP327679 BPL262145:BPL327679 BZH262145:BZH327679 CJD262145:CJD327679 CSZ262145:CSZ327679 DCV262145:DCV327679 DMR262145:DMR327679 DWN262145:DWN327679 EGJ262145:EGJ327679 EQF262145:EQF327679 FAB262145:FAB327679 FJX262145:FJX327679 FTT262145:FTT327679 GDP262145:GDP327679 GNL262145:GNL327679 GXH262145:GXH327679 HHD262145:HHD327679 HQZ262145:HQZ327679 IAV262145:IAV327679 IKR262145:IKR327679 IUN262145:IUN327679 JEJ262145:JEJ327679 JOF262145:JOF327679 JYB262145:JYB327679 KHX262145:KHX327679 KRT262145:KRT327679 LBP262145:LBP327679 LLL262145:LLL327679 LVH262145:LVH327679 MFD262145:MFD327679 MOZ262145:MOZ327679 MYV262145:MYV327679 NIR262145:NIR327679 NSN262145:NSN327679 OCJ262145:OCJ327679 OMF262145:OMF327679 OWB262145:OWB327679 PFX262145:PFX327679 PPT262145:PPT327679 PZP262145:PZP327679 QJL262145:QJL327679 QTH262145:QTH327679 RDD262145:RDD327679 RMZ262145:RMZ327679 RWV262145:RWV327679 SGR262145:SGR327679 SQN262145:SQN327679 TAJ262145:TAJ327679 TKF262145:TKF327679 TUB262145:TUB327679 UDX262145:UDX327679 UNT262145:UNT327679 UXP262145:UXP327679 VHL262145:VHL327679 VRH262145:VRH327679 WBD262145:WBD327679 WKZ262145:WKZ327679 WUV262145:WUV327679 A327681:A393215 IJ327681:IJ393215 SF327681:SF393215 ACB327681:ACB393215 ALX327681:ALX393215 AVT327681:AVT393215 BFP327681:BFP393215 BPL327681:BPL393215 BZH327681:BZH393215 CJD327681:CJD393215 CSZ327681:CSZ393215 DCV327681:DCV393215 DMR327681:DMR393215 DWN327681:DWN393215 EGJ327681:EGJ393215 EQF327681:EQF393215 FAB327681:FAB393215 FJX327681:FJX393215 FTT327681:FTT393215 GDP327681:GDP393215 GNL327681:GNL393215 GXH327681:GXH393215 HHD327681:HHD393215 HQZ327681:HQZ393215 IAV327681:IAV393215 IKR327681:IKR393215 IUN327681:IUN393215 JEJ327681:JEJ393215 JOF327681:JOF393215 JYB327681:JYB393215 KHX327681:KHX393215 KRT327681:KRT393215 LBP327681:LBP393215 LLL327681:LLL393215 LVH327681:LVH393215 MFD327681:MFD393215 MOZ327681:MOZ393215 MYV327681:MYV393215 NIR327681:NIR393215 NSN327681:NSN393215 OCJ327681:OCJ393215 OMF327681:OMF393215 OWB327681:OWB393215 PFX327681:PFX393215 PPT327681:PPT393215 PZP327681:PZP393215 QJL327681:QJL393215 QTH327681:QTH393215 RDD327681:RDD393215 RMZ327681:RMZ393215 RWV327681:RWV393215 SGR327681:SGR393215 SQN327681:SQN393215 TAJ327681:TAJ393215 TKF327681:TKF393215 TUB327681:TUB393215 UDX327681:UDX393215 UNT327681:UNT393215 UXP327681:UXP393215 VHL327681:VHL393215 VRH327681:VRH393215 WBD327681:WBD393215 WKZ327681:WKZ393215 WUV327681:WUV393215 A393217:A458751 IJ393217:IJ458751 SF393217:SF458751 ACB393217:ACB458751 ALX393217:ALX458751 AVT393217:AVT458751 BFP393217:BFP458751 BPL393217:BPL458751 BZH393217:BZH458751 CJD393217:CJD458751 CSZ393217:CSZ458751 DCV393217:DCV458751 DMR393217:DMR458751 DWN393217:DWN458751 EGJ393217:EGJ458751 EQF393217:EQF458751 FAB393217:FAB458751 FJX393217:FJX458751 FTT393217:FTT458751 GDP393217:GDP458751 GNL393217:GNL458751 GXH393217:GXH458751 HHD393217:HHD458751 HQZ393217:HQZ458751 IAV393217:IAV458751 IKR393217:IKR458751 IUN393217:IUN458751 JEJ393217:JEJ458751 JOF393217:JOF458751 JYB393217:JYB458751 KHX393217:KHX458751 KRT393217:KRT458751 LBP393217:LBP458751 LLL393217:LLL458751 LVH393217:LVH458751 MFD393217:MFD458751 MOZ393217:MOZ458751 MYV393217:MYV458751 NIR393217:NIR458751 NSN393217:NSN458751 OCJ393217:OCJ458751 OMF393217:OMF458751 OWB393217:OWB458751 PFX393217:PFX458751 PPT393217:PPT458751 PZP393217:PZP458751 QJL393217:QJL458751 QTH393217:QTH458751 RDD393217:RDD458751 RMZ393217:RMZ458751 RWV393217:RWV458751 SGR393217:SGR458751 SQN393217:SQN458751 TAJ393217:TAJ458751 TKF393217:TKF458751 TUB393217:TUB458751 UDX393217:UDX458751 UNT393217:UNT458751 UXP393217:UXP458751 VHL393217:VHL458751 VRH393217:VRH458751 WBD393217:WBD458751 WKZ393217:WKZ458751 WUV393217:WUV458751 A458753:A524287 IJ458753:IJ524287 SF458753:SF524287 ACB458753:ACB524287 ALX458753:ALX524287 AVT458753:AVT524287 BFP458753:BFP524287 BPL458753:BPL524287 BZH458753:BZH524287 CJD458753:CJD524287 CSZ458753:CSZ524287 DCV458753:DCV524287 DMR458753:DMR524287 DWN458753:DWN524287 EGJ458753:EGJ524287 EQF458753:EQF524287 FAB458753:FAB524287 FJX458753:FJX524287 FTT458753:FTT524287 GDP458753:GDP524287 GNL458753:GNL524287 GXH458753:GXH524287 HHD458753:HHD524287 HQZ458753:HQZ524287 IAV458753:IAV524287 IKR458753:IKR524287 IUN458753:IUN524287 JEJ458753:JEJ524287 JOF458753:JOF524287 JYB458753:JYB524287 KHX458753:KHX524287 KRT458753:KRT524287 LBP458753:LBP524287 LLL458753:LLL524287 LVH458753:LVH524287 MFD458753:MFD524287 MOZ458753:MOZ524287 MYV458753:MYV524287 NIR458753:NIR524287 NSN458753:NSN524287 OCJ458753:OCJ524287 OMF458753:OMF524287 OWB458753:OWB524287 PFX458753:PFX524287 PPT458753:PPT524287 PZP458753:PZP524287 QJL458753:QJL524287 QTH458753:QTH524287 RDD458753:RDD524287 RMZ458753:RMZ524287 RWV458753:RWV524287 SGR458753:SGR524287 SQN458753:SQN524287 TAJ458753:TAJ524287 TKF458753:TKF524287 TUB458753:TUB524287 UDX458753:UDX524287 UNT458753:UNT524287 UXP458753:UXP524287 VHL458753:VHL524287 VRH458753:VRH524287 WBD458753:WBD524287 WKZ458753:WKZ524287 WUV458753:WUV524287 A524289:A589823 IJ524289:IJ589823 SF524289:SF589823 ACB524289:ACB589823 ALX524289:ALX589823 AVT524289:AVT589823 BFP524289:BFP589823 BPL524289:BPL589823 BZH524289:BZH589823 CJD524289:CJD589823 CSZ524289:CSZ589823 DCV524289:DCV589823 DMR524289:DMR589823 DWN524289:DWN589823 EGJ524289:EGJ589823 EQF524289:EQF589823 FAB524289:FAB589823 FJX524289:FJX589823 FTT524289:FTT589823 GDP524289:GDP589823 GNL524289:GNL589823 GXH524289:GXH589823 HHD524289:HHD589823 HQZ524289:HQZ589823 IAV524289:IAV589823 IKR524289:IKR589823 IUN524289:IUN589823 JEJ524289:JEJ589823 JOF524289:JOF589823 JYB524289:JYB589823 KHX524289:KHX589823 KRT524289:KRT589823 LBP524289:LBP589823 LLL524289:LLL589823 LVH524289:LVH589823 MFD524289:MFD589823 MOZ524289:MOZ589823 MYV524289:MYV589823 NIR524289:NIR589823 NSN524289:NSN589823 OCJ524289:OCJ589823 OMF524289:OMF589823 OWB524289:OWB589823 PFX524289:PFX589823 PPT524289:PPT589823 PZP524289:PZP589823 QJL524289:QJL589823 QTH524289:QTH589823 RDD524289:RDD589823 RMZ524289:RMZ589823 RWV524289:RWV589823 SGR524289:SGR589823 SQN524289:SQN589823 TAJ524289:TAJ589823 TKF524289:TKF589823 TUB524289:TUB589823 UDX524289:UDX589823 UNT524289:UNT589823 UXP524289:UXP589823 VHL524289:VHL589823 VRH524289:VRH589823 WBD524289:WBD589823 WKZ524289:WKZ589823 WUV524289:WUV589823 A589825:A655359 IJ589825:IJ655359 SF589825:SF655359 ACB589825:ACB655359 ALX589825:ALX655359 AVT589825:AVT655359 BFP589825:BFP655359 BPL589825:BPL655359 BZH589825:BZH655359 CJD589825:CJD655359 CSZ589825:CSZ655359 DCV589825:DCV655359 DMR589825:DMR655359 DWN589825:DWN655359 EGJ589825:EGJ655359 EQF589825:EQF655359 FAB589825:FAB655359 FJX589825:FJX655359 FTT589825:FTT655359 GDP589825:GDP655359 GNL589825:GNL655359 GXH589825:GXH655359 HHD589825:HHD655359 HQZ589825:HQZ655359 IAV589825:IAV655359 IKR589825:IKR655359 IUN589825:IUN655359 JEJ589825:JEJ655359 JOF589825:JOF655359 JYB589825:JYB655359 KHX589825:KHX655359 KRT589825:KRT655359 LBP589825:LBP655359 LLL589825:LLL655359 LVH589825:LVH655359 MFD589825:MFD655359 MOZ589825:MOZ655359 MYV589825:MYV655359 NIR589825:NIR655359 NSN589825:NSN655359 OCJ589825:OCJ655359 OMF589825:OMF655359 OWB589825:OWB655359 PFX589825:PFX655359 PPT589825:PPT655359 PZP589825:PZP655359 QJL589825:QJL655359 QTH589825:QTH655359 RDD589825:RDD655359 RMZ589825:RMZ655359 RWV589825:RWV655359 SGR589825:SGR655359 SQN589825:SQN655359 TAJ589825:TAJ655359 TKF589825:TKF655359 TUB589825:TUB655359 UDX589825:UDX655359 UNT589825:UNT655359 UXP589825:UXP655359 VHL589825:VHL655359 VRH589825:VRH655359 WBD589825:WBD655359 WKZ589825:WKZ655359 WUV589825:WUV655359 A655361:A720895 IJ655361:IJ720895 SF655361:SF720895 ACB655361:ACB720895 ALX655361:ALX720895 AVT655361:AVT720895 BFP655361:BFP720895 BPL655361:BPL720895 BZH655361:BZH720895 CJD655361:CJD720895 CSZ655361:CSZ720895 DCV655361:DCV720895 DMR655361:DMR720895 DWN655361:DWN720895 EGJ655361:EGJ720895 EQF655361:EQF720895 FAB655361:FAB720895 FJX655361:FJX720895 FTT655361:FTT720895 GDP655361:GDP720895 GNL655361:GNL720895 GXH655361:GXH720895 HHD655361:HHD720895 HQZ655361:HQZ720895 IAV655361:IAV720895 IKR655361:IKR720895 IUN655361:IUN720895 JEJ655361:JEJ720895 JOF655361:JOF720895 JYB655361:JYB720895 KHX655361:KHX720895 KRT655361:KRT720895 LBP655361:LBP720895 LLL655361:LLL720895 LVH655361:LVH720895 MFD655361:MFD720895 MOZ655361:MOZ720895 MYV655361:MYV720895 NIR655361:NIR720895 NSN655361:NSN720895 OCJ655361:OCJ720895 OMF655361:OMF720895 OWB655361:OWB720895 PFX655361:PFX720895 PPT655361:PPT720895 PZP655361:PZP720895 QJL655361:QJL720895 QTH655361:QTH720895 RDD655361:RDD720895 RMZ655361:RMZ720895 RWV655361:RWV720895 SGR655361:SGR720895 SQN655361:SQN720895 TAJ655361:TAJ720895 TKF655361:TKF720895 TUB655361:TUB720895 UDX655361:UDX720895 UNT655361:UNT720895 UXP655361:UXP720895 VHL655361:VHL720895 VRH655361:VRH720895 WBD655361:WBD720895 WKZ655361:WKZ720895 WUV655361:WUV720895 A720897:A786431 IJ720897:IJ786431 SF720897:SF786431 ACB720897:ACB786431 ALX720897:ALX786431 AVT720897:AVT786431 BFP720897:BFP786431 BPL720897:BPL786431 BZH720897:BZH786431 CJD720897:CJD786431 CSZ720897:CSZ786431 DCV720897:DCV786431 DMR720897:DMR786431 DWN720897:DWN786431 EGJ720897:EGJ786431 EQF720897:EQF786431 FAB720897:FAB786431 FJX720897:FJX786431 FTT720897:FTT786431 GDP720897:GDP786431 GNL720897:GNL786431 GXH720897:GXH786431 HHD720897:HHD786431 HQZ720897:HQZ786431 IAV720897:IAV786431 IKR720897:IKR786431 IUN720897:IUN786431 JEJ720897:JEJ786431 JOF720897:JOF786431 JYB720897:JYB786431 KHX720897:KHX786431 KRT720897:KRT786431 LBP720897:LBP786431 LLL720897:LLL786431 LVH720897:LVH786431 MFD720897:MFD786431 MOZ720897:MOZ786431 MYV720897:MYV786431 NIR720897:NIR786431 NSN720897:NSN786431 OCJ720897:OCJ786431 OMF720897:OMF786431 OWB720897:OWB786431 PFX720897:PFX786431 PPT720897:PPT786431 PZP720897:PZP786431 QJL720897:QJL786431 QTH720897:QTH786431 RDD720897:RDD786431 RMZ720897:RMZ786431 RWV720897:RWV786431 SGR720897:SGR786431 SQN720897:SQN786431 TAJ720897:TAJ786431 TKF720897:TKF786431 TUB720897:TUB786431 UDX720897:UDX786431 UNT720897:UNT786431 UXP720897:UXP786431 VHL720897:VHL786431 VRH720897:VRH786431 WBD720897:WBD786431 WKZ720897:WKZ786431 WUV720897:WUV786431 A786433:A851967 IJ786433:IJ851967 SF786433:SF851967 ACB786433:ACB851967 ALX786433:ALX851967 AVT786433:AVT851967 BFP786433:BFP851967 BPL786433:BPL851967 BZH786433:BZH851967 CJD786433:CJD851967 CSZ786433:CSZ851967 DCV786433:DCV851967 DMR786433:DMR851967 DWN786433:DWN851967 EGJ786433:EGJ851967 EQF786433:EQF851967 FAB786433:FAB851967 FJX786433:FJX851967 FTT786433:FTT851967 GDP786433:GDP851967 GNL786433:GNL851967 GXH786433:GXH851967 HHD786433:HHD851967 HQZ786433:HQZ851967 IAV786433:IAV851967 IKR786433:IKR851967 IUN786433:IUN851967 JEJ786433:JEJ851967 JOF786433:JOF851967 JYB786433:JYB851967 KHX786433:KHX851967 KRT786433:KRT851967 LBP786433:LBP851967 LLL786433:LLL851967 LVH786433:LVH851967 MFD786433:MFD851967 MOZ786433:MOZ851967 MYV786433:MYV851967 NIR786433:NIR851967 NSN786433:NSN851967 OCJ786433:OCJ851967 OMF786433:OMF851967 OWB786433:OWB851967 PFX786433:PFX851967 PPT786433:PPT851967 PZP786433:PZP851967 QJL786433:QJL851967 QTH786433:QTH851967 RDD786433:RDD851967 RMZ786433:RMZ851967 RWV786433:RWV851967 SGR786433:SGR851967 SQN786433:SQN851967 TAJ786433:TAJ851967 TKF786433:TKF851967 TUB786433:TUB851967 UDX786433:UDX851967 UNT786433:UNT851967 UXP786433:UXP851967 VHL786433:VHL851967 VRH786433:VRH851967 WBD786433:WBD851967 WKZ786433:WKZ851967 WUV786433:WUV851967 A851969:A917503 IJ851969:IJ917503 SF851969:SF917503 ACB851969:ACB917503 ALX851969:ALX917503 AVT851969:AVT917503 BFP851969:BFP917503 BPL851969:BPL917503 BZH851969:BZH917503 CJD851969:CJD917503 CSZ851969:CSZ917503 DCV851969:DCV917503 DMR851969:DMR917503 DWN851969:DWN917503 EGJ851969:EGJ917503 EQF851969:EQF917503 FAB851969:FAB917503 FJX851969:FJX917503 FTT851969:FTT917503 GDP851969:GDP917503 GNL851969:GNL917503 GXH851969:GXH917503 HHD851969:HHD917503 HQZ851969:HQZ917503 IAV851969:IAV917503 IKR851969:IKR917503 IUN851969:IUN917503 JEJ851969:JEJ917503 JOF851969:JOF917503 JYB851969:JYB917503 KHX851969:KHX917503 KRT851969:KRT917503 LBP851969:LBP917503 LLL851969:LLL917503 LVH851969:LVH917503 MFD851969:MFD917503 MOZ851969:MOZ917503 MYV851969:MYV917503 NIR851969:NIR917503 NSN851969:NSN917503 OCJ851969:OCJ917503 OMF851969:OMF917503 OWB851969:OWB917503 PFX851969:PFX917503 PPT851969:PPT917503 PZP851969:PZP917503 QJL851969:QJL917503 QTH851969:QTH917503 RDD851969:RDD917503 RMZ851969:RMZ917503 RWV851969:RWV917503 SGR851969:SGR917503 SQN851969:SQN917503 TAJ851969:TAJ917503 TKF851969:TKF917503 TUB851969:TUB917503 UDX851969:UDX917503 UNT851969:UNT917503 UXP851969:UXP917503 VHL851969:VHL917503 VRH851969:VRH917503 WBD851969:WBD917503 WKZ851969:WKZ917503 WUV851969:WUV917503 A917505:A983039 IJ917505:IJ983039 SF917505:SF983039 ACB917505:ACB983039 ALX917505:ALX983039 AVT917505:AVT983039 BFP917505:BFP983039 BPL917505:BPL983039 BZH917505:BZH983039 CJD917505:CJD983039 CSZ917505:CSZ983039 DCV917505:DCV983039 DMR917505:DMR983039 DWN917505:DWN983039 EGJ917505:EGJ983039 EQF917505:EQF983039 FAB917505:FAB983039 FJX917505:FJX983039 FTT917505:FTT983039 GDP917505:GDP983039 GNL917505:GNL983039 GXH917505:GXH983039 HHD917505:HHD983039 HQZ917505:HQZ983039 IAV917505:IAV983039 IKR917505:IKR983039 IUN917505:IUN983039 JEJ917505:JEJ983039 JOF917505:JOF983039 JYB917505:JYB983039 KHX917505:KHX983039 KRT917505:KRT983039 LBP917505:LBP983039 LLL917505:LLL983039 LVH917505:LVH983039 MFD917505:MFD983039 MOZ917505:MOZ983039 MYV917505:MYV983039 NIR917505:NIR983039 NSN917505:NSN983039 OCJ917505:OCJ983039 OMF917505:OMF983039 OWB917505:OWB983039 PFX917505:PFX983039 PPT917505:PPT983039 PZP917505:PZP983039 QJL917505:QJL983039 QTH917505:QTH983039 RDD917505:RDD983039 RMZ917505:RMZ983039 RWV917505:RWV983039 SGR917505:SGR983039 SQN917505:SQN983039 TAJ917505:TAJ983039 TKF917505:TKF983039 TUB917505:TUB983039 UDX917505:UDX983039 UNT917505:UNT983039 UXP917505:UXP983039 VHL917505:VHL983039 VRH917505:VRH983039 WBD917505:WBD983039 WKZ917505:WKZ983039 WUV917505:WUV983039 A983041:A1048576 IJ983041:IJ1048576 SF983041:SF1048576 ACB983041:ACB1048576 ALX983041:ALX1048576 AVT983041:AVT1048576 BFP983041:BFP1048576 BPL983041:BPL1048576 BZH983041:BZH1048576 CJD983041:CJD1048576 CSZ983041:CSZ1048576 DCV983041:DCV1048576 DMR983041:DMR1048576 DWN983041:DWN1048576 EGJ983041:EGJ1048576 EQF983041:EQF1048576 FAB983041:FAB1048576 FJX983041:FJX1048576 FTT983041:FTT1048576 GDP983041:GDP1048576 GNL983041:GNL1048576 GXH983041:GXH1048576 HHD983041:HHD1048576 HQZ983041:HQZ1048576 IAV983041:IAV1048576 IKR983041:IKR1048576 IUN983041:IUN1048576 JEJ983041:JEJ1048576 JOF983041:JOF1048576 JYB983041:JYB1048576 KHX983041:KHX1048576 KRT983041:KRT1048576 LBP983041:LBP1048576 LLL983041:LLL1048576 LVH983041:LVH1048576 MFD983041:MFD1048576 MOZ983041:MOZ1048576 MYV983041:MYV1048576 NIR983041:NIR1048576 NSN983041:NSN1048576 OCJ983041:OCJ1048576 OMF983041:OMF1048576 OWB983041:OWB1048576 PFX983041:PFX1048576 PPT983041:PPT1048576 PZP983041:PZP1048576 QJL983041:QJL1048576 QTH983041:QTH1048576 RDD983041:RDD1048576 RMZ983041:RMZ1048576 RWV983041:RWV1048576 SGR983041:SGR1048576 SQN983041:SQN1048576 TAJ983041:TAJ1048576 TKF983041:TKF1048576 TUB983041:TUB1048576 UDX983041:UDX1048576 UNT983041:UNT1048576 UXP983041:UXP1048576 VHL983041:VHL1048576 VRH983041:VRH1048576 WBD983041:WBD1048576 WKZ983041:WKZ1048576 WUV983041:WUV1048576 C65539:E131073 IL65539:IN131073 SH65539:SJ131073 ACD65539:ACF131073 ALZ65539:AMB131073 AVV65539:AVX131073 BFR65539:BFT131073 BPN65539:BPP131073 BZJ65539:BZL131073 CJF65539:CJH131073 CTB65539:CTD131073 DCX65539:DCZ131073 DMT65539:DMV131073 DWP65539:DWR131073 EGL65539:EGN131073 EQH65539:EQJ131073 FAD65539:FAF131073 FJZ65539:FKB131073 FTV65539:FTX131073 GDR65539:GDT131073 GNN65539:GNP131073 GXJ65539:GXL131073 HHF65539:HHH131073 HRB65539:HRD131073 IAX65539:IAZ131073 IKT65539:IKV131073 IUP65539:IUR131073 JEL65539:JEN131073 JOH65539:JOJ131073 JYD65539:JYF131073 KHZ65539:KIB131073 KRV65539:KRX131073 LBR65539:LBT131073 LLN65539:LLP131073 LVJ65539:LVL131073 MFF65539:MFH131073 MPB65539:MPD131073 MYX65539:MYZ131073 NIT65539:NIV131073 NSP65539:NSR131073 OCL65539:OCN131073 OMH65539:OMJ131073 OWD65539:OWF131073 PFZ65539:PGB131073 PPV65539:PPX131073 PZR65539:PZT131073 QJN65539:QJP131073 QTJ65539:QTL131073 RDF65539:RDH131073 RNB65539:RND131073 RWX65539:RWZ131073 SGT65539:SGV131073 SQP65539:SQR131073 TAL65539:TAN131073 TKH65539:TKJ131073 TUD65539:TUF131073 UDZ65539:UEB131073 UNV65539:UNX131073 UXR65539:UXT131073 VHN65539:VHP131073 VRJ65539:VRL131073 WBF65539:WBH131073 WLB65539:WLD131073 WUX65539:WUZ131073 C131075:E196609 IL131075:IN196609 SH131075:SJ196609 ACD131075:ACF196609 ALZ131075:AMB196609 AVV131075:AVX196609 BFR131075:BFT196609 BPN131075:BPP196609 BZJ131075:BZL196609 CJF131075:CJH196609 CTB131075:CTD196609 DCX131075:DCZ196609 DMT131075:DMV196609 DWP131075:DWR196609 EGL131075:EGN196609 EQH131075:EQJ196609 FAD131075:FAF196609 FJZ131075:FKB196609 FTV131075:FTX196609 GDR131075:GDT196609 GNN131075:GNP196609 GXJ131075:GXL196609 HHF131075:HHH196609 HRB131075:HRD196609 IAX131075:IAZ196609 IKT131075:IKV196609 IUP131075:IUR196609 JEL131075:JEN196609 JOH131075:JOJ196609 JYD131075:JYF196609 KHZ131075:KIB196609 KRV131075:KRX196609 LBR131075:LBT196609 LLN131075:LLP196609 LVJ131075:LVL196609 MFF131075:MFH196609 MPB131075:MPD196609 MYX131075:MYZ196609 NIT131075:NIV196609 NSP131075:NSR196609 OCL131075:OCN196609 OMH131075:OMJ196609 OWD131075:OWF196609 PFZ131075:PGB196609 PPV131075:PPX196609 PZR131075:PZT196609 QJN131075:QJP196609 QTJ131075:QTL196609 RDF131075:RDH196609 RNB131075:RND196609 RWX131075:RWZ196609 SGT131075:SGV196609 SQP131075:SQR196609 TAL131075:TAN196609 TKH131075:TKJ196609 TUD131075:TUF196609 UDZ131075:UEB196609 UNV131075:UNX196609 UXR131075:UXT196609 VHN131075:VHP196609 VRJ131075:VRL196609 WBF131075:WBH196609 WLB131075:WLD196609 WUX131075:WUZ196609 C196611:E262145 IL196611:IN262145 SH196611:SJ262145 ACD196611:ACF262145 ALZ196611:AMB262145 AVV196611:AVX262145 BFR196611:BFT262145 BPN196611:BPP262145 BZJ196611:BZL262145 CJF196611:CJH262145 CTB196611:CTD262145 DCX196611:DCZ262145 DMT196611:DMV262145 DWP196611:DWR262145 EGL196611:EGN262145 EQH196611:EQJ262145 FAD196611:FAF262145 FJZ196611:FKB262145 FTV196611:FTX262145 GDR196611:GDT262145 GNN196611:GNP262145 GXJ196611:GXL262145 HHF196611:HHH262145 HRB196611:HRD262145 IAX196611:IAZ262145 IKT196611:IKV262145 IUP196611:IUR262145 JEL196611:JEN262145 JOH196611:JOJ262145 JYD196611:JYF262145 KHZ196611:KIB262145 KRV196611:KRX262145 LBR196611:LBT262145 LLN196611:LLP262145 LVJ196611:LVL262145 MFF196611:MFH262145 MPB196611:MPD262145 MYX196611:MYZ262145 NIT196611:NIV262145 NSP196611:NSR262145 OCL196611:OCN262145 OMH196611:OMJ262145 OWD196611:OWF262145 PFZ196611:PGB262145 PPV196611:PPX262145 PZR196611:PZT262145 QJN196611:QJP262145 QTJ196611:QTL262145 RDF196611:RDH262145 RNB196611:RND262145 RWX196611:RWZ262145 SGT196611:SGV262145 SQP196611:SQR262145 TAL196611:TAN262145 TKH196611:TKJ262145 TUD196611:TUF262145 UDZ196611:UEB262145 UNV196611:UNX262145 UXR196611:UXT262145 VHN196611:VHP262145 VRJ196611:VRL262145 WBF196611:WBH262145 WLB196611:WLD262145 WUX196611:WUZ262145 C262147:E327681 IL262147:IN327681 SH262147:SJ327681 ACD262147:ACF327681 ALZ262147:AMB327681 AVV262147:AVX327681 BFR262147:BFT327681 BPN262147:BPP327681 BZJ262147:BZL327681 CJF262147:CJH327681 CTB262147:CTD327681 DCX262147:DCZ327681 DMT262147:DMV327681 DWP262147:DWR327681 EGL262147:EGN327681 EQH262147:EQJ327681 FAD262147:FAF327681 FJZ262147:FKB327681 FTV262147:FTX327681 GDR262147:GDT327681 GNN262147:GNP327681 GXJ262147:GXL327681 HHF262147:HHH327681 HRB262147:HRD327681 IAX262147:IAZ327681 IKT262147:IKV327681 IUP262147:IUR327681 JEL262147:JEN327681 JOH262147:JOJ327681 JYD262147:JYF327681 KHZ262147:KIB327681 KRV262147:KRX327681 LBR262147:LBT327681 LLN262147:LLP327681 LVJ262147:LVL327681 MFF262147:MFH327681 MPB262147:MPD327681 MYX262147:MYZ327681 NIT262147:NIV327681 NSP262147:NSR327681 OCL262147:OCN327681 OMH262147:OMJ327681 OWD262147:OWF327681 PFZ262147:PGB327681 PPV262147:PPX327681 PZR262147:PZT327681 QJN262147:QJP327681 QTJ262147:QTL327681 RDF262147:RDH327681 RNB262147:RND327681 RWX262147:RWZ327681 SGT262147:SGV327681 SQP262147:SQR327681 TAL262147:TAN327681 TKH262147:TKJ327681 TUD262147:TUF327681 UDZ262147:UEB327681 UNV262147:UNX327681 UXR262147:UXT327681 VHN262147:VHP327681 VRJ262147:VRL327681 WBF262147:WBH327681 WLB262147:WLD327681 WUX262147:WUZ327681 C327683:E393217 IL327683:IN393217 SH327683:SJ393217 ACD327683:ACF393217 ALZ327683:AMB393217 AVV327683:AVX393217 BFR327683:BFT393217 BPN327683:BPP393217 BZJ327683:BZL393217 CJF327683:CJH393217 CTB327683:CTD393217 DCX327683:DCZ393217 DMT327683:DMV393217 DWP327683:DWR393217 EGL327683:EGN393217 EQH327683:EQJ393217 FAD327683:FAF393217 FJZ327683:FKB393217 FTV327683:FTX393217 GDR327683:GDT393217 GNN327683:GNP393217 GXJ327683:GXL393217 HHF327683:HHH393217 HRB327683:HRD393217 IAX327683:IAZ393217 IKT327683:IKV393217 IUP327683:IUR393217 JEL327683:JEN393217 JOH327683:JOJ393217 JYD327683:JYF393217 KHZ327683:KIB393217 KRV327683:KRX393217 LBR327683:LBT393217 LLN327683:LLP393217 LVJ327683:LVL393217 MFF327683:MFH393217 MPB327683:MPD393217 MYX327683:MYZ393217 NIT327683:NIV393217 NSP327683:NSR393217 OCL327683:OCN393217 OMH327683:OMJ393217 OWD327683:OWF393217 PFZ327683:PGB393217 PPV327683:PPX393217 PZR327683:PZT393217 QJN327683:QJP393217 QTJ327683:QTL393217 RDF327683:RDH393217 RNB327683:RND393217 RWX327683:RWZ393217 SGT327683:SGV393217 SQP327683:SQR393217 TAL327683:TAN393217 TKH327683:TKJ393217 TUD327683:TUF393217 UDZ327683:UEB393217 UNV327683:UNX393217 UXR327683:UXT393217 VHN327683:VHP393217 VRJ327683:VRL393217 WBF327683:WBH393217 WLB327683:WLD393217 WUX327683:WUZ393217 C393219:E458753 IL393219:IN458753 SH393219:SJ458753 ACD393219:ACF458753 ALZ393219:AMB458753 AVV393219:AVX458753 BFR393219:BFT458753 BPN393219:BPP458753 BZJ393219:BZL458753 CJF393219:CJH458753 CTB393219:CTD458753 DCX393219:DCZ458753 DMT393219:DMV458753 DWP393219:DWR458753 EGL393219:EGN458753 EQH393219:EQJ458753 FAD393219:FAF458753 FJZ393219:FKB458753 FTV393219:FTX458753 GDR393219:GDT458753 GNN393219:GNP458753 GXJ393219:GXL458753 HHF393219:HHH458753 HRB393219:HRD458753 IAX393219:IAZ458753 IKT393219:IKV458753 IUP393219:IUR458753 JEL393219:JEN458753 JOH393219:JOJ458753 JYD393219:JYF458753 KHZ393219:KIB458753 KRV393219:KRX458753 LBR393219:LBT458753 LLN393219:LLP458753 LVJ393219:LVL458753 MFF393219:MFH458753 MPB393219:MPD458753 MYX393219:MYZ458753 NIT393219:NIV458753 NSP393219:NSR458753 OCL393219:OCN458753 OMH393219:OMJ458753 OWD393219:OWF458753 PFZ393219:PGB458753 PPV393219:PPX458753 PZR393219:PZT458753 QJN393219:QJP458753 QTJ393219:QTL458753 RDF393219:RDH458753 RNB393219:RND458753 RWX393219:RWZ458753 SGT393219:SGV458753 SQP393219:SQR458753 TAL393219:TAN458753 TKH393219:TKJ458753 TUD393219:TUF458753 UDZ393219:UEB458753 UNV393219:UNX458753 UXR393219:UXT458753 VHN393219:VHP458753 VRJ393219:VRL458753 WBF393219:WBH458753 WLB393219:WLD458753 WUX393219:WUZ458753 C458755:E524289 IL458755:IN524289 SH458755:SJ524289 ACD458755:ACF524289 ALZ458755:AMB524289 AVV458755:AVX524289 BFR458755:BFT524289 BPN458755:BPP524289 BZJ458755:BZL524289 CJF458755:CJH524289 CTB458755:CTD524289 DCX458755:DCZ524289 DMT458755:DMV524289 DWP458755:DWR524289 EGL458755:EGN524289 EQH458755:EQJ524289 FAD458755:FAF524289 FJZ458755:FKB524289 FTV458755:FTX524289 GDR458755:GDT524289 GNN458755:GNP524289 GXJ458755:GXL524289 HHF458755:HHH524289 HRB458755:HRD524289 IAX458755:IAZ524289 IKT458755:IKV524289 IUP458755:IUR524289 JEL458755:JEN524289 JOH458755:JOJ524289 JYD458755:JYF524289 KHZ458755:KIB524289 KRV458755:KRX524289 LBR458755:LBT524289 LLN458755:LLP524289 LVJ458755:LVL524289 MFF458755:MFH524289 MPB458755:MPD524289 MYX458755:MYZ524289 NIT458755:NIV524289 NSP458755:NSR524289 OCL458755:OCN524289 OMH458755:OMJ524289 OWD458755:OWF524289 PFZ458755:PGB524289 PPV458755:PPX524289 PZR458755:PZT524289 QJN458755:QJP524289 QTJ458755:QTL524289 RDF458755:RDH524289 RNB458755:RND524289 RWX458755:RWZ524289 SGT458755:SGV524289 SQP458755:SQR524289 TAL458755:TAN524289 TKH458755:TKJ524289 TUD458755:TUF524289 UDZ458755:UEB524289 UNV458755:UNX524289 UXR458755:UXT524289 VHN458755:VHP524289 VRJ458755:VRL524289 WBF458755:WBH524289 WLB458755:WLD524289 WUX458755:WUZ524289 C524291:E589825 IL524291:IN589825 SH524291:SJ589825 ACD524291:ACF589825 ALZ524291:AMB589825 AVV524291:AVX589825 BFR524291:BFT589825 BPN524291:BPP589825 BZJ524291:BZL589825 CJF524291:CJH589825 CTB524291:CTD589825 DCX524291:DCZ589825 DMT524291:DMV589825 DWP524291:DWR589825 EGL524291:EGN589825 EQH524291:EQJ589825 FAD524291:FAF589825 FJZ524291:FKB589825 FTV524291:FTX589825 GDR524291:GDT589825 GNN524291:GNP589825 GXJ524291:GXL589825 HHF524291:HHH589825 HRB524291:HRD589825 IAX524291:IAZ589825 IKT524291:IKV589825 IUP524291:IUR589825 JEL524291:JEN589825 JOH524291:JOJ589825 JYD524291:JYF589825 KHZ524291:KIB589825 KRV524291:KRX589825 LBR524291:LBT589825 LLN524291:LLP589825 LVJ524291:LVL589825 MFF524291:MFH589825 MPB524291:MPD589825 MYX524291:MYZ589825 NIT524291:NIV589825 NSP524291:NSR589825 OCL524291:OCN589825 OMH524291:OMJ589825 OWD524291:OWF589825 PFZ524291:PGB589825 PPV524291:PPX589825 PZR524291:PZT589825 QJN524291:QJP589825 QTJ524291:QTL589825 RDF524291:RDH589825 RNB524291:RND589825 RWX524291:RWZ589825 SGT524291:SGV589825 SQP524291:SQR589825 TAL524291:TAN589825 TKH524291:TKJ589825 TUD524291:TUF589825 UDZ524291:UEB589825 UNV524291:UNX589825 UXR524291:UXT589825 VHN524291:VHP589825 VRJ524291:VRL589825 WBF524291:WBH589825 WLB524291:WLD589825 WUX524291:WUZ589825 C589827:E655361 IL589827:IN655361 SH589827:SJ655361 ACD589827:ACF655361 ALZ589827:AMB655361 AVV589827:AVX655361 BFR589827:BFT655361 BPN589827:BPP655361 BZJ589827:BZL655361 CJF589827:CJH655361 CTB589827:CTD655361 DCX589827:DCZ655361 DMT589827:DMV655361 DWP589827:DWR655361 EGL589827:EGN655361 EQH589827:EQJ655361 FAD589827:FAF655361 FJZ589827:FKB655361 FTV589827:FTX655361 GDR589827:GDT655361 GNN589827:GNP655361 GXJ589827:GXL655361 HHF589827:HHH655361 HRB589827:HRD655361 IAX589827:IAZ655361 IKT589827:IKV655361 IUP589827:IUR655361 JEL589827:JEN655361 JOH589827:JOJ655361 JYD589827:JYF655361 KHZ589827:KIB655361 KRV589827:KRX655361 LBR589827:LBT655361 LLN589827:LLP655361 LVJ589827:LVL655361 MFF589827:MFH655361 MPB589827:MPD655361 MYX589827:MYZ655361 NIT589827:NIV655361 NSP589827:NSR655361 OCL589827:OCN655361 OMH589827:OMJ655361 OWD589827:OWF655361 PFZ589827:PGB655361 PPV589827:PPX655361 PZR589827:PZT655361 QJN589827:QJP655361 QTJ589827:QTL655361 RDF589827:RDH655361 RNB589827:RND655361 RWX589827:RWZ655361 SGT589827:SGV655361 SQP589827:SQR655361 TAL589827:TAN655361 TKH589827:TKJ655361 TUD589827:TUF655361 UDZ589827:UEB655361 UNV589827:UNX655361 UXR589827:UXT655361 VHN589827:VHP655361 VRJ589827:VRL655361 WBF589827:WBH655361 WLB589827:WLD655361 WUX589827:WUZ655361 C655363:E720897 IL655363:IN720897 SH655363:SJ720897 ACD655363:ACF720897 ALZ655363:AMB720897 AVV655363:AVX720897 BFR655363:BFT720897 BPN655363:BPP720897 BZJ655363:BZL720897 CJF655363:CJH720897 CTB655363:CTD720897 DCX655363:DCZ720897 DMT655363:DMV720897 DWP655363:DWR720897 EGL655363:EGN720897 EQH655363:EQJ720897 FAD655363:FAF720897 FJZ655363:FKB720897 FTV655363:FTX720897 GDR655363:GDT720897 GNN655363:GNP720897 GXJ655363:GXL720897 HHF655363:HHH720897 HRB655363:HRD720897 IAX655363:IAZ720897 IKT655363:IKV720897 IUP655363:IUR720897 JEL655363:JEN720897 JOH655363:JOJ720897 JYD655363:JYF720897 KHZ655363:KIB720897 KRV655363:KRX720897 LBR655363:LBT720897 LLN655363:LLP720897 LVJ655363:LVL720897 MFF655363:MFH720897 MPB655363:MPD720897 MYX655363:MYZ720897 NIT655363:NIV720897 NSP655363:NSR720897 OCL655363:OCN720897 OMH655363:OMJ720897 OWD655363:OWF720897 PFZ655363:PGB720897 PPV655363:PPX720897 PZR655363:PZT720897 QJN655363:QJP720897 QTJ655363:QTL720897 RDF655363:RDH720897 RNB655363:RND720897 RWX655363:RWZ720897 SGT655363:SGV720897 SQP655363:SQR720897 TAL655363:TAN720897 TKH655363:TKJ720897 TUD655363:TUF720897 UDZ655363:UEB720897 UNV655363:UNX720897 UXR655363:UXT720897 VHN655363:VHP720897 VRJ655363:VRL720897 WBF655363:WBH720897 WLB655363:WLD720897 WUX655363:WUZ720897 C720899:E786433 IL720899:IN786433 SH720899:SJ786433 ACD720899:ACF786433 ALZ720899:AMB786433 AVV720899:AVX786433 BFR720899:BFT786433 BPN720899:BPP786433 BZJ720899:BZL786433 CJF720899:CJH786433 CTB720899:CTD786433 DCX720899:DCZ786433 DMT720899:DMV786433 DWP720899:DWR786433 EGL720899:EGN786433 EQH720899:EQJ786433 FAD720899:FAF786433 FJZ720899:FKB786433 FTV720899:FTX786433 GDR720899:GDT786433 GNN720899:GNP786433 GXJ720899:GXL786433 HHF720899:HHH786433 HRB720899:HRD786433 IAX720899:IAZ786433 IKT720899:IKV786433 IUP720899:IUR786433 JEL720899:JEN786433 JOH720899:JOJ786433 JYD720899:JYF786433 KHZ720899:KIB786433 KRV720899:KRX786433 LBR720899:LBT786433 LLN720899:LLP786433 LVJ720899:LVL786433 MFF720899:MFH786433 MPB720899:MPD786433 MYX720899:MYZ786433 NIT720899:NIV786433 NSP720899:NSR786433 OCL720899:OCN786433 OMH720899:OMJ786433 OWD720899:OWF786433 PFZ720899:PGB786433 PPV720899:PPX786433 PZR720899:PZT786433 QJN720899:QJP786433 QTJ720899:QTL786433 RDF720899:RDH786433 RNB720899:RND786433 RWX720899:RWZ786433 SGT720899:SGV786433 SQP720899:SQR786433 TAL720899:TAN786433 TKH720899:TKJ786433 TUD720899:TUF786433 UDZ720899:UEB786433 UNV720899:UNX786433 UXR720899:UXT786433 VHN720899:VHP786433 VRJ720899:VRL786433 WBF720899:WBH786433 WLB720899:WLD786433 WUX720899:WUZ786433 C786435:E851969 IL786435:IN851969 SH786435:SJ851969 ACD786435:ACF851969 ALZ786435:AMB851969 AVV786435:AVX851969 BFR786435:BFT851969 BPN786435:BPP851969 BZJ786435:BZL851969 CJF786435:CJH851969 CTB786435:CTD851969 DCX786435:DCZ851969 DMT786435:DMV851969 DWP786435:DWR851969 EGL786435:EGN851969 EQH786435:EQJ851969 FAD786435:FAF851969 FJZ786435:FKB851969 FTV786435:FTX851969 GDR786435:GDT851969 GNN786435:GNP851969 GXJ786435:GXL851969 HHF786435:HHH851969 HRB786435:HRD851969 IAX786435:IAZ851969 IKT786435:IKV851969 IUP786435:IUR851969 JEL786435:JEN851969 JOH786435:JOJ851969 JYD786435:JYF851969 KHZ786435:KIB851969 KRV786435:KRX851969 LBR786435:LBT851969 LLN786435:LLP851969 LVJ786435:LVL851969 MFF786435:MFH851969 MPB786435:MPD851969 MYX786435:MYZ851969 NIT786435:NIV851969 NSP786435:NSR851969 OCL786435:OCN851969 OMH786435:OMJ851969 OWD786435:OWF851969 PFZ786435:PGB851969 PPV786435:PPX851969 PZR786435:PZT851969 QJN786435:QJP851969 QTJ786435:QTL851969 RDF786435:RDH851969 RNB786435:RND851969 RWX786435:RWZ851969 SGT786435:SGV851969 SQP786435:SQR851969 TAL786435:TAN851969 TKH786435:TKJ851969 TUD786435:TUF851969 UDZ786435:UEB851969 UNV786435:UNX851969 UXR786435:UXT851969 VHN786435:VHP851969 VRJ786435:VRL851969 WBF786435:WBH851969 WLB786435:WLD851969 WUX786435:WUZ851969 C851971:E917505 IL851971:IN917505 SH851971:SJ917505 ACD851971:ACF917505 ALZ851971:AMB917505 AVV851971:AVX917505 BFR851971:BFT917505 BPN851971:BPP917505 BZJ851971:BZL917505 CJF851971:CJH917505 CTB851971:CTD917505 DCX851971:DCZ917505 DMT851971:DMV917505 DWP851971:DWR917505 EGL851971:EGN917505 EQH851971:EQJ917505 FAD851971:FAF917505 FJZ851971:FKB917505 FTV851971:FTX917505 GDR851971:GDT917505 GNN851971:GNP917505 GXJ851971:GXL917505 HHF851971:HHH917505 HRB851971:HRD917505 IAX851971:IAZ917505 IKT851971:IKV917505 IUP851971:IUR917505 JEL851971:JEN917505 JOH851971:JOJ917505 JYD851971:JYF917505 KHZ851971:KIB917505 KRV851971:KRX917505 LBR851971:LBT917505 LLN851971:LLP917505 LVJ851971:LVL917505 MFF851971:MFH917505 MPB851971:MPD917505 MYX851971:MYZ917505 NIT851971:NIV917505 NSP851971:NSR917505 OCL851971:OCN917505 OMH851971:OMJ917505 OWD851971:OWF917505 PFZ851971:PGB917505 PPV851971:PPX917505 PZR851971:PZT917505 QJN851971:QJP917505 QTJ851971:QTL917505 RDF851971:RDH917505 RNB851971:RND917505 RWX851971:RWZ917505 SGT851971:SGV917505 SQP851971:SQR917505 TAL851971:TAN917505 TKH851971:TKJ917505 TUD851971:TUF917505 UDZ851971:UEB917505 UNV851971:UNX917505 UXR851971:UXT917505 VHN851971:VHP917505 VRJ851971:VRL917505 WBF851971:WBH917505 WLB851971:WLD917505 WUX851971:WUZ917505 C917507:E983041 IL917507:IN983041 SH917507:SJ983041 ACD917507:ACF983041 ALZ917507:AMB983041 AVV917507:AVX983041 BFR917507:BFT983041 BPN917507:BPP983041 BZJ917507:BZL983041 CJF917507:CJH983041 CTB917507:CTD983041 DCX917507:DCZ983041 DMT917507:DMV983041 DWP917507:DWR983041 EGL917507:EGN983041 EQH917507:EQJ983041 FAD917507:FAF983041 FJZ917507:FKB983041 FTV917507:FTX983041 GDR917507:GDT983041 GNN917507:GNP983041 GXJ917507:GXL983041 HHF917507:HHH983041 HRB917507:HRD983041 IAX917507:IAZ983041 IKT917507:IKV983041 IUP917507:IUR983041 JEL917507:JEN983041 JOH917507:JOJ983041 JYD917507:JYF983041 KHZ917507:KIB983041 KRV917507:KRX983041 LBR917507:LBT983041 LLN917507:LLP983041 LVJ917507:LVL983041 MFF917507:MFH983041 MPB917507:MPD983041 MYX917507:MYZ983041 NIT917507:NIV983041 NSP917507:NSR983041 OCL917507:OCN983041 OMH917507:OMJ983041 OWD917507:OWF983041 PFZ917507:PGB983041 PPV917507:PPX983041 PZR917507:PZT983041 QJN917507:QJP983041 QTJ917507:QTL983041 RDF917507:RDH983041 RNB917507:RND983041 RWX917507:RWZ983041 SGT917507:SGV983041 SQP917507:SQR983041 TAL917507:TAN983041 TKH917507:TKJ983041 TUD917507:TUF983041 UDZ917507:UEB983041 UNV917507:UNX983041 UXR917507:UXT983041 VHN917507:VHP983041 VRJ917507:VRL983041 WBF917507:WBH983041 WLB917507:WLD983041 WUX917507:WUZ983041 C983043:E1048576 IL983043:IN1048576 SH983043:SJ1048576 ACD983043:ACF1048576 ALZ983043:AMB1048576 AVV983043:AVX1048576 BFR983043:BFT1048576 BPN983043:BPP1048576 BZJ983043:BZL1048576 CJF983043:CJH1048576 CTB983043:CTD1048576 DCX983043:DCZ1048576 DMT983043:DMV1048576 DWP983043:DWR1048576 EGL983043:EGN1048576 EQH983043:EQJ1048576 FAD983043:FAF1048576 FJZ983043:FKB1048576 FTV983043:FTX1048576 GDR983043:GDT1048576 GNN983043:GNP1048576 GXJ983043:GXL1048576 HHF983043:HHH1048576 HRB983043:HRD1048576 IAX983043:IAZ1048576 IKT983043:IKV1048576 IUP983043:IUR1048576 JEL983043:JEN1048576 JOH983043:JOJ1048576 JYD983043:JYF1048576 KHZ983043:KIB1048576 KRV983043:KRX1048576 LBR983043:LBT1048576 LLN983043:LLP1048576 LVJ983043:LVL1048576 MFF983043:MFH1048576 MPB983043:MPD1048576 MYX983043:MYZ1048576 NIT983043:NIV1048576 NSP983043:NSR1048576 OCL983043:OCN1048576 OMH983043:OMJ1048576 OWD983043:OWF1048576 PFZ983043:PGB1048576 PPV983043:PPX1048576 PZR983043:PZT1048576 QJN983043:QJP1048576 QTJ983043:QTL1048576 RDF983043:RDH1048576 RNB983043:RND1048576 RWX983043:RWZ1048576 SGT983043:SGV1048576 SQP983043:SQR1048576 TAL983043:TAN1048576 TKH983043:TKJ1048576 TUD983043:TUF1048576 UDZ983043:UEB1048576 UNV983043:UNX1048576 UXR983043:UXT1048576 VHN983043:VHP1048576 VRJ983043:VRL1048576 WBF983043:WBH1048576 WLB983043:WLD1048576 WUX983043:WUZ1048576 D65538:E65538 IM65538:IN65538 SI65538:SJ65538 ACE65538:ACF65538 AMA65538:AMB65538 AVW65538:AVX65538 BFS65538:BFT65538 BPO65538:BPP65538 BZK65538:BZL65538 CJG65538:CJH65538 CTC65538:CTD65538 DCY65538:DCZ65538 DMU65538:DMV65538 DWQ65538:DWR65538 EGM65538:EGN65538 EQI65538:EQJ65538 FAE65538:FAF65538 FKA65538:FKB65538 FTW65538:FTX65538 GDS65538:GDT65538 GNO65538:GNP65538 GXK65538:GXL65538 HHG65538:HHH65538 HRC65538:HRD65538 IAY65538:IAZ65538 IKU65538:IKV65538 IUQ65538:IUR65538 JEM65538:JEN65538 JOI65538:JOJ65538 JYE65538:JYF65538 KIA65538:KIB65538 KRW65538:KRX65538 LBS65538:LBT65538 LLO65538:LLP65538 LVK65538:LVL65538 MFG65538:MFH65538 MPC65538:MPD65538 MYY65538:MYZ65538 NIU65538:NIV65538 NSQ65538:NSR65538 OCM65538:OCN65538 OMI65538:OMJ65538 OWE65538:OWF65538 PGA65538:PGB65538 PPW65538:PPX65538 PZS65538:PZT65538 QJO65538:QJP65538 QTK65538:QTL65538 RDG65538:RDH65538 RNC65538:RND65538 RWY65538:RWZ65538 SGU65538:SGV65538 SQQ65538:SQR65538 TAM65538:TAN65538 TKI65538:TKJ65538 TUE65538:TUF65538 UEA65538:UEB65538 UNW65538:UNX65538 UXS65538:UXT65538 VHO65538:VHP65538 VRK65538:VRL65538 WBG65538:WBH65538 WLC65538:WLD65538 WUY65538:WUZ65538 D131074:E131074 IM131074:IN131074 SI131074:SJ131074 ACE131074:ACF131074 AMA131074:AMB131074 AVW131074:AVX131074 BFS131074:BFT131074 BPO131074:BPP131074 BZK131074:BZL131074 CJG131074:CJH131074 CTC131074:CTD131074 DCY131074:DCZ131074 DMU131074:DMV131074 DWQ131074:DWR131074 EGM131074:EGN131074 EQI131074:EQJ131074 FAE131074:FAF131074 FKA131074:FKB131074 FTW131074:FTX131074 GDS131074:GDT131074 GNO131074:GNP131074 GXK131074:GXL131074 HHG131074:HHH131074 HRC131074:HRD131074 IAY131074:IAZ131074 IKU131074:IKV131074 IUQ131074:IUR131074 JEM131074:JEN131074 JOI131074:JOJ131074 JYE131074:JYF131074 KIA131074:KIB131074 KRW131074:KRX131074 LBS131074:LBT131074 LLO131074:LLP131074 LVK131074:LVL131074 MFG131074:MFH131074 MPC131074:MPD131074 MYY131074:MYZ131074 NIU131074:NIV131074 NSQ131074:NSR131074 OCM131074:OCN131074 OMI131074:OMJ131074 OWE131074:OWF131074 PGA131074:PGB131074 PPW131074:PPX131074 PZS131074:PZT131074 QJO131074:QJP131074 QTK131074:QTL131074 RDG131074:RDH131074 RNC131074:RND131074 RWY131074:RWZ131074 SGU131074:SGV131074 SQQ131074:SQR131074 TAM131074:TAN131074 TKI131074:TKJ131074 TUE131074:TUF131074 UEA131074:UEB131074 UNW131074:UNX131074 UXS131074:UXT131074 VHO131074:VHP131074 VRK131074:VRL131074 WBG131074:WBH131074 WLC131074:WLD131074 WUY131074:WUZ131074 D196610:E196610 IM196610:IN196610 SI196610:SJ196610 ACE196610:ACF196610 AMA196610:AMB196610 AVW196610:AVX196610 BFS196610:BFT196610 BPO196610:BPP196610 BZK196610:BZL196610 CJG196610:CJH196610 CTC196610:CTD196610 DCY196610:DCZ196610 DMU196610:DMV196610 DWQ196610:DWR196610 EGM196610:EGN196610 EQI196610:EQJ196610 FAE196610:FAF196610 FKA196610:FKB196610 FTW196610:FTX196610 GDS196610:GDT196610 GNO196610:GNP196610 GXK196610:GXL196610 HHG196610:HHH196610 HRC196610:HRD196610 IAY196610:IAZ196610 IKU196610:IKV196610 IUQ196610:IUR196610 JEM196610:JEN196610 JOI196610:JOJ196610 JYE196610:JYF196610 KIA196610:KIB196610 KRW196610:KRX196610 LBS196610:LBT196610 LLO196610:LLP196610 LVK196610:LVL196610 MFG196610:MFH196610 MPC196610:MPD196610 MYY196610:MYZ196610 NIU196610:NIV196610 NSQ196610:NSR196610 OCM196610:OCN196610 OMI196610:OMJ196610 OWE196610:OWF196610 PGA196610:PGB196610 PPW196610:PPX196610 PZS196610:PZT196610 QJO196610:QJP196610 QTK196610:QTL196610 RDG196610:RDH196610 RNC196610:RND196610 RWY196610:RWZ196610 SGU196610:SGV196610 SQQ196610:SQR196610 TAM196610:TAN196610 TKI196610:TKJ196610 TUE196610:TUF196610 UEA196610:UEB196610 UNW196610:UNX196610 UXS196610:UXT196610 VHO196610:VHP196610 VRK196610:VRL196610 WBG196610:WBH196610 WLC196610:WLD196610 WUY196610:WUZ196610 D262146:E262146 IM262146:IN262146 SI262146:SJ262146 ACE262146:ACF262146 AMA262146:AMB262146 AVW262146:AVX262146 BFS262146:BFT262146 BPO262146:BPP262146 BZK262146:BZL262146 CJG262146:CJH262146 CTC262146:CTD262146 DCY262146:DCZ262146 DMU262146:DMV262146 DWQ262146:DWR262146 EGM262146:EGN262146 EQI262146:EQJ262146 FAE262146:FAF262146 FKA262146:FKB262146 FTW262146:FTX262146 GDS262146:GDT262146 GNO262146:GNP262146 GXK262146:GXL262146 HHG262146:HHH262146 HRC262146:HRD262146 IAY262146:IAZ262146 IKU262146:IKV262146 IUQ262146:IUR262146 JEM262146:JEN262146 JOI262146:JOJ262146 JYE262146:JYF262146 KIA262146:KIB262146 KRW262146:KRX262146 LBS262146:LBT262146 LLO262146:LLP262146 LVK262146:LVL262146 MFG262146:MFH262146 MPC262146:MPD262146 MYY262146:MYZ262146 NIU262146:NIV262146 NSQ262146:NSR262146 OCM262146:OCN262146 OMI262146:OMJ262146 OWE262146:OWF262146 PGA262146:PGB262146 PPW262146:PPX262146 PZS262146:PZT262146 QJO262146:QJP262146 QTK262146:QTL262146 RDG262146:RDH262146 RNC262146:RND262146 RWY262146:RWZ262146 SGU262146:SGV262146 SQQ262146:SQR262146 TAM262146:TAN262146 TKI262146:TKJ262146 TUE262146:TUF262146 UEA262146:UEB262146 UNW262146:UNX262146 UXS262146:UXT262146 VHO262146:VHP262146 VRK262146:VRL262146 WBG262146:WBH262146 WLC262146:WLD262146 WUY262146:WUZ262146 D327682:E327682 IM327682:IN327682 SI327682:SJ327682 ACE327682:ACF327682 AMA327682:AMB327682 AVW327682:AVX327682 BFS327682:BFT327682 BPO327682:BPP327682 BZK327682:BZL327682 CJG327682:CJH327682 CTC327682:CTD327682 DCY327682:DCZ327682 DMU327682:DMV327682 DWQ327682:DWR327682 EGM327682:EGN327682 EQI327682:EQJ327682 FAE327682:FAF327682 FKA327682:FKB327682 FTW327682:FTX327682 GDS327682:GDT327682 GNO327682:GNP327682 GXK327682:GXL327682 HHG327682:HHH327682 HRC327682:HRD327682 IAY327682:IAZ327682 IKU327682:IKV327682 IUQ327682:IUR327682 JEM327682:JEN327682 JOI327682:JOJ327682 JYE327682:JYF327682 KIA327682:KIB327682 KRW327682:KRX327682 LBS327682:LBT327682 LLO327682:LLP327682 LVK327682:LVL327682 MFG327682:MFH327682 MPC327682:MPD327682 MYY327682:MYZ327682 NIU327682:NIV327682 NSQ327682:NSR327682 OCM327682:OCN327682 OMI327682:OMJ327682 OWE327682:OWF327682 PGA327682:PGB327682 PPW327682:PPX327682 PZS327682:PZT327682 QJO327682:QJP327682 QTK327682:QTL327682 RDG327682:RDH327682 RNC327682:RND327682 RWY327682:RWZ327682 SGU327682:SGV327682 SQQ327682:SQR327682 TAM327682:TAN327682 TKI327682:TKJ327682 TUE327682:TUF327682 UEA327682:UEB327682 UNW327682:UNX327682 UXS327682:UXT327682 VHO327682:VHP327682 VRK327682:VRL327682 WBG327682:WBH327682 WLC327682:WLD327682 WUY327682:WUZ327682 D393218:E393218 IM393218:IN393218 SI393218:SJ393218 ACE393218:ACF393218 AMA393218:AMB393218 AVW393218:AVX393218 BFS393218:BFT393218 BPO393218:BPP393218 BZK393218:BZL393218 CJG393218:CJH393218 CTC393218:CTD393218 DCY393218:DCZ393218 DMU393218:DMV393218 DWQ393218:DWR393218 EGM393218:EGN393218 EQI393218:EQJ393218 FAE393218:FAF393218 FKA393218:FKB393218 FTW393218:FTX393218 GDS393218:GDT393218 GNO393218:GNP393218 GXK393218:GXL393218 HHG393218:HHH393218 HRC393218:HRD393218 IAY393218:IAZ393218 IKU393218:IKV393218 IUQ393218:IUR393218 JEM393218:JEN393218 JOI393218:JOJ393218 JYE393218:JYF393218 KIA393218:KIB393218 KRW393218:KRX393218 LBS393218:LBT393218 LLO393218:LLP393218 LVK393218:LVL393218 MFG393218:MFH393218 MPC393218:MPD393218 MYY393218:MYZ393218 NIU393218:NIV393218 NSQ393218:NSR393218 OCM393218:OCN393218 OMI393218:OMJ393218 OWE393218:OWF393218 PGA393218:PGB393218 PPW393218:PPX393218 PZS393218:PZT393218 QJO393218:QJP393218 QTK393218:QTL393218 RDG393218:RDH393218 RNC393218:RND393218 RWY393218:RWZ393218 SGU393218:SGV393218 SQQ393218:SQR393218 TAM393218:TAN393218 TKI393218:TKJ393218 TUE393218:TUF393218 UEA393218:UEB393218 UNW393218:UNX393218 UXS393218:UXT393218 VHO393218:VHP393218 VRK393218:VRL393218 WBG393218:WBH393218 WLC393218:WLD393218 WUY393218:WUZ393218 D458754:E458754 IM458754:IN458754 SI458754:SJ458754 ACE458754:ACF458754 AMA458754:AMB458754 AVW458754:AVX458754 BFS458754:BFT458754 BPO458754:BPP458754 BZK458754:BZL458754 CJG458754:CJH458754 CTC458754:CTD458754 DCY458754:DCZ458754 DMU458754:DMV458754 DWQ458754:DWR458754 EGM458754:EGN458754 EQI458754:EQJ458754 FAE458754:FAF458754 FKA458754:FKB458754 FTW458754:FTX458754 GDS458754:GDT458754 GNO458754:GNP458754 GXK458754:GXL458754 HHG458754:HHH458754 HRC458754:HRD458754 IAY458754:IAZ458754 IKU458754:IKV458754 IUQ458754:IUR458754 JEM458754:JEN458754 JOI458754:JOJ458754 JYE458754:JYF458754 KIA458754:KIB458754 KRW458754:KRX458754 LBS458754:LBT458754 LLO458754:LLP458754 LVK458754:LVL458754 MFG458754:MFH458754 MPC458754:MPD458754 MYY458754:MYZ458754 NIU458754:NIV458754 NSQ458754:NSR458754 OCM458754:OCN458754 OMI458754:OMJ458754 OWE458754:OWF458754 PGA458754:PGB458754 PPW458754:PPX458754 PZS458754:PZT458754 QJO458754:QJP458754 QTK458754:QTL458754 RDG458754:RDH458754 RNC458754:RND458754 RWY458754:RWZ458754 SGU458754:SGV458754 SQQ458754:SQR458754 TAM458754:TAN458754 TKI458754:TKJ458754 TUE458754:TUF458754 UEA458754:UEB458754 UNW458754:UNX458754 UXS458754:UXT458754 VHO458754:VHP458754 VRK458754:VRL458754 WBG458754:WBH458754 WLC458754:WLD458754 WUY458754:WUZ458754 D524290:E524290 IM524290:IN524290 SI524290:SJ524290 ACE524290:ACF524290 AMA524290:AMB524290 AVW524290:AVX524290 BFS524290:BFT524290 BPO524290:BPP524290 BZK524290:BZL524290 CJG524290:CJH524290 CTC524290:CTD524290 DCY524290:DCZ524290 DMU524290:DMV524290 DWQ524290:DWR524290 EGM524290:EGN524290 EQI524290:EQJ524290 FAE524290:FAF524290 FKA524290:FKB524290 FTW524290:FTX524290 GDS524290:GDT524290 GNO524290:GNP524290 GXK524290:GXL524290 HHG524290:HHH524290 HRC524290:HRD524290 IAY524290:IAZ524290 IKU524290:IKV524290 IUQ524290:IUR524290 JEM524290:JEN524290 JOI524290:JOJ524290 JYE524290:JYF524290 KIA524290:KIB524290 KRW524290:KRX524290 LBS524290:LBT524290 LLO524290:LLP524290 LVK524290:LVL524290 MFG524290:MFH524290 MPC524290:MPD524290 MYY524290:MYZ524290 NIU524290:NIV524290 NSQ524290:NSR524290 OCM524290:OCN524290 OMI524290:OMJ524290 OWE524290:OWF524290 PGA524290:PGB524290 PPW524290:PPX524290 PZS524290:PZT524290 QJO524290:QJP524290 QTK524290:QTL524290 RDG524290:RDH524290 RNC524290:RND524290 RWY524290:RWZ524290 SGU524290:SGV524290 SQQ524290:SQR524290 TAM524290:TAN524290 TKI524290:TKJ524290 TUE524290:TUF524290 UEA524290:UEB524290 UNW524290:UNX524290 UXS524290:UXT524290 VHO524290:VHP524290 VRK524290:VRL524290 WBG524290:WBH524290 WLC524290:WLD524290 WUY524290:WUZ524290 D589826:E589826 IM589826:IN589826 SI589826:SJ589826 ACE589826:ACF589826 AMA589826:AMB589826 AVW589826:AVX589826 BFS589826:BFT589826 BPO589826:BPP589826 BZK589826:BZL589826 CJG589826:CJH589826 CTC589826:CTD589826 DCY589826:DCZ589826 DMU589826:DMV589826 DWQ589826:DWR589826 EGM589826:EGN589826 EQI589826:EQJ589826 FAE589826:FAF589826 FKA589826:FKB589826 FTW589826:FTX589826 GDS589826:GDT589826 GNO589826:GNP589826 GXK589826:GXL589826 HHG589826:HHH589826 HRC589826:HRD589826 IAY589826:IAZ589826 IKU589826:IKV589826 IUQ589826:IUR589826 JEM589826:JEN589826 JOI589826:JOJ589826 JYE589826:JYF589826 KIA589826:KIB589826 KRW589826:KRX589826 LBS589826:LBT589826 LLO589826:LLP589826 LVK589826:LVL589826 MFG589826:MFH589826 MPC589826:MPD589826 MYY589826:MYZ589826 NIU589826:NIV589826 NSQ589826:NSR589826 OCM589826:OCN589826 OMI589826:OMJ589826 OWE589826:OWF589826 PGA589826:PGB589826 PPW589826:PPX589826 PZS589826:PZT589826 QJO589826:QJP589826 QTK589826:QTL589826 RDG589826:RDH589826 RNC589826:RND589826 RWY589826:RWZ589826 SGU589826:SGV589826 SQQ589826:SQR589826 TAM589826:TAN589826 TKI589826:TKJ589826 TUE589826:TUF589826 UEA589826:UEB589826 UNW589826:UNX589826 UXS589826:UXT589826 VHO589826:VHP589826 VRK589826:VRL589826 WBG589826:WBH589826 WLC589826:WLD589826 WUY589826:WUZ589826 D655362:E655362 IM655362:IN655362 SI655362:SJ655362 ACE655362:ACF655362 AMA655362:AMB655362 AVW655362:AVX655362 BFS655362:BFT655362 BPO655362:BPP655362 BZK655362:BZL655362 CJG655362:CJH655362 CTC655362:CTD655362 DCY655362:DCZ655362 DMU655362:DMV655362 DWQ655362:DWR655362 EGM655362:EGN655362 EQI655362:EQJ655362 FAE655362:FAF655362 FKA655362:FKB655362 FTW655362:FTX655362 GDS655362:GDT655362 GNO655362:GNP655362 GXK655362:GXL655362 HHG655362:HHH655362 HRC655362:HRD655362 IAY655362:IAZ655362 IKU655362:IKV655362 IUQ655362:IUR655362 JEM655362:JEN655362 JOI655362:JOJ655362 JYE655362:JYF655362 KIA655362:KIB655362 KRW655362:KRX655362 LBS655362:LBT655362 LLO655362:LLP655362 LVK655362:LVL655362 MFG655362:MFH655362 MPC655362:MPD655362 MYY655362:MYZ655362 NIU655362:NIV655362 NSQ655362:NSR655362 OCM655362:OCN655362 OMI655362:OMJ655362 OWE655362:OWF655362 PGA655362:PGB655362 PPW655362:PPX655362 PZS655362:PZT655362 QJO655362:QJP655362 QTK655362:QTL655362 RDG655362:RDH655362 RNC655362:RND655362 RWY655362:RWZ655362 SGU655362:SGV655362 SQQ655362:SQR655362 TAM655362:TAN655362 TKI655362:TKJ655362 TUE655362:TUF655362 UEA655362:UEB655362 UNW655362:UNX655362 UXS655362:UXT655362 VHO655362:VHP655362 VRK655362:VRL655362 WBG655362:WBH655362 WLC655362:WLD655362 WUY655362:WUZ655362 D720898:E720898 IM720898:IN720898 SI720898:SJ720898 ACE720898:ACF720898 AMA720898:AMB720898 AVW720898:AVX720898 BFS720898:BFT720898 BPO720898:BPP720898 BZK720898:BZL720898 CJG720898:CJH720898 CTC720898:CTD720898 DCY720898:DCZ720898 DMU720898:DMV720898 DWQ720898:DWR720898 EGM720898:EGN720898 EQI720898:EQJ720898 FAE720898:FAF720898 FKA720898:FKB720898 FTW720898:FTX720898 GDS720898:GDT720898 GNO720898:GNP720898 GXK720898:GXL720898 HHG720898:HHH720898 HRC720898:HRD720898 IAY720898:IAZ720898 IKU720898:IKV720898 IUQ720898:IUR720898 JEM720898:JEN720898 JOI720898:JOJ720898 JYE720898:JYF720898 KIA720898:KIB720898 KRW720898:KRX720898 LBS720898:LBT720898 LLO720898:LLP720898 LVK720898:LVL720898 MFG720898:MFH720898 MPC720898:MPD720898 MYY720898:MYZ720898 NIU720898:NIV720898 NSQ720898:NSR720898 OCM720898:OCN720898 OMI720898:OMJ720898 OWE720898:OWF720898 PGA720898:PGB720898 PPW720898:PPX720898 PZS720898:PZT720898 QJO720898:QJP720898 QTK720898:QTL720898 RDG720898:RDH720898 RNC720898:RND720898 RWY720898:RWZ720898 SGU720898:SGV720898 SQQ720898:SQR720898 TAM720898:TAN720898 TKI720898:TKJ720898 TUE720898:TUF720898 UEA720898:UEB720898 UNW720898:UNX720898 UXS720898:UXT720898 VHO720898:VHP720898 VRK720898:VRL720898 WBG720898:WBH720898 WLC720898:WLD720898 WUY720898:WUZ720898 D786434:E786434 IM786434:IN786434 SI786434:SJ786434 ACE786434:ACF786434 AMA786434:AMB786434 AVW786434:AVX786434 BFS786434:BFT786434 BPO786434:BPP786434 BZK786434:BZL786434 CJG786434:CJH786434 CTC786434:CTD786434 DCY786434:DCZ786434 DMU786434:DMV786434 DWQ786434:DWR786434 EGM786434:EGN786434 EQI786434:EQJ786434 FAE786434:FAF786434 FKA786434:FKB786434 FTW786434:FTX786434 GDS786434:GDT786434 GNO786434:GNP786434 GXK786434:GXL786434 HHG786434:HHH786434 HRC786434:HRD786434 IAY786434:IAZ786434 IKU786434:IKV786434 IUQ786434:IUR786434 JEM786434:JEN786434 JOI786434:JOJ786434 JYE786434:JYF786434 KIA786434:KIB786434 KRW786434:KRX786434 LBS786434:LBT786434 LLO786434:LLP786434 LVK786434:LVL786434 MFG786434:MFH786434 MPC786434:MPD786434 MYY786434:MYZ786434 NIU786434:NIV786434 NSQ786434:NSR786434 OCM786434:OCN786434 OMI786434:OMJ786434 OWE786434:OWF786434 PGA786434:PGB786434 PPW786434:PPX786434 PZS786434:PZT786434 QJO786434:QJP786434 QTK786434:QTL786434 RDG786434:RDH786434 RNC786434:RND786434 RWY786434:RWZ786434 SGU786434:SGV786434 SQQ786434:SQR786434 TAM786434:TAN786434 TKI786434:TKJ786434 TUE786434:TUF786434 UEA786434:UEB786434 UNW786434:UNX786434 UXS786434:UXT786434 VHO786434:VHP786434 VRK786434:VRL786434 WBG786434:WBH786434 WLC786434:WLD786434 WUY786434:WUZ786434 D851970:E851970 IM851970:IN851970 SI851970:SJ851970 ACE851970:ACF851970 AMA851970:AMB851970 AVW851970:AVX851970 BFS851970:BFT851970 BPO851970:BPP851970 BZK851970:BZL851970 CJG851970:CJH851970 CTC851970:CTD851970 DCY851970:DCZ851970 DMU851970:DMV851970 DWQ851970:DWR851970 EGM851970:EGN851970 EQI851970:EQJ851970 FAE851970:FAF851970 FKA851970:FKB851970 FTW851970:FTX851970 GDS851970:GDT851970 GNO851970:GNP851970 GXK851970:GXL851970 HHG851970:HHH851970 HRC851970:HRD851970 IAY851970:IAZ851970 IKU851970:IKV851970 IUQ851970:IUR851970 JEM851970:JEN851970 JOI851970:JOJ851970 JYE851970:JYF851970 KIA851970:KIB851970 KRW851970:KRX851970 LBS851970:LBT851970 LLO851970:LLP851970 LVK851970:LVL851970 MFG851970:MFH851970 MPC851970:MPD851970 MYY851970:MYZ851970 NIU851970:NIV851970 NSQ851970:NSR851970 OCM851970:OCN851970 OMI851970:OMJ851970 OWE851970:OWF851970 PGA851970:PGB851970 PPW851970:PPX851970 PZS851970:PZT851970 QJO851970:QJP851970 QTK851970:QTL851970 RDG851970:RDH851970 RNC851970:RND851970 RWY851970:RWZ851970 SGU851970:SGV851970 SQQ851970:SQR851970 TAM851970:TAN851970 TKI851970:TKJ851970 TUE851970:TUF851970 UEA851970:UEB851970 UNW851970:UNX851970 UXS851970:UXT851970 VHO851970:VHP851970 VRK851970:VRL851970 WBG851970:WBH851970 WLC851970:WLD851970 WUY851970:WUZ851970 D917506:E917506 IM917506:IN917506 SI917506:SJ917506 ACE917506:ACF917506 AMA917506:AMB917506 AVW917506:AVX917506 BFS917506:BFT917506 BPO917506:BPP917506 BZK917506:BZL917506 CJG917506:CJH917506 CTC917506:CTD917506 DCY917506:DCZ917506 DMU917506:DMV917506 DWQ917506:DWR917506 EGM917506:EGN917506 EQI917506:EQJ917506 FAE917506:FAF917506 FKA917506:FKB917506 FTW917506:FTX917506 GDS917506:GDT917506 GNO917506:GNP917506 GXK917506:GXL917506 HHG917506:HHH917506 HRC917506:HRD917506 IAY917506:IAZ917506 IKU917506:IKV917506 IUQ917506:IUR917506 JEM917506:JEN917506 JOI917506:JOJ917506 JYE917506:JYF917506 KIA917506:KIB917506 KRW917506:KRX917506 LBS917506:LBT917506 LLO917506:LLP917506 LVK917506:LVL917506 MFG917506:MFH917506 MPC917506:MPD917506 MYY917506:MYZ917506 NIU917506:NIV917506 NSQ917506:NSR917506 OCM917506:OCN917506 OMI917506:OMJ917506 OWE917506:OWF917506 PGA917506:PGB917506 PPW917506:PPX917506 PZS917506:PZT917506 QJO917506:QJP917506 QTK917506:QTL917506 RDG917506:RDH917506 RNC917506:RND917506 RWY917506:RWZ917506 SGU917506:SGV917506 SQQ917506:SQR917506 TAM917506:TAN917506 TKI917506:TKJ917506 TUE917506:TUF917506 UEA917506:UEB917506 UNW917506:UNX917506 UXS917506:UXT917506 VHO917506:VHP917506 VRK917506:VRL917506 WBG917506:WBH917506 WLC917506:WLD917506 WUY917506:WUZ917506 D983042:E983042 IM983042:IN983042 SI983042:SJ983042 ACE983042:ACF983042 AMA983042:AMB983042 AVW983042:AVX983042 BFS983042:BFT983042 BPO983042:BPP983042 BZK983042:BZL983042 CJG983042:CJH983042 CTC983042:CTD983042 DCY983042:DCZ983042 DMU983042:DMV983042 DWQ983042:DWR983042 EGM983042:EGN983042 EQI983042:EQJ983042 FAE983042:FAF983042 FKA983042:FKB983042 FTW983042:FTX983042 GDS983042:GDT983042 GNO983042:GNP983042 GXK983042:GXL983042 HHG983042:HHH983042 HRC983042:HRD983042 IAY983042:IAZ983042 IKU983042:IKV983042 IUQ983042:IUR983042 JEM983042:JEN983042 JOI983042:JOJ983042 JYE983042:JYF983042 KIA983042:KIB983042 KRW983042:KRX983042 LBS983042:LBT983042 LLO983042:LLP983042 LVK983042:LVL983042 MFG983042:MFH983042 MPC983042:MPD983042 MYY983042:MYZ983042 NIU983042:NIV983042 NSQ983042:NSR983042 OCM983042:OCN983042 OMI983042:OMJ983042 OWE983042:OWF983042 PGA983042:PGB983042 PPW983042:PPX983042 PZS983042:PZT983042 QJO983042:QJP983042 QTK983042:QTL983042 RDG983042:RDH983042 RNC983042:RND983042 RWY983042:RWZ983042 SGU983042:SGV983042 SQQ983042:SQR983042 TAM983042:TAN983042 TKI983042:TKJ983042 TUE983042:TUF983042 UEA983042:UEB983042 UNW983042:UNX983042 UXS983042:UXT983042 VHO983042:VHP983042 VRK983042:VRL983042 WBG983042:WBH983042 WLC983042:WLD983042 WUY983042:WUZ983042 JB6:JC65535 SX6:SY65535 ACT6:ACU65535 AMP6:AMQ65535 AWL6:AWM65535 BGH6:BGI65535 BQD6:BQE65535 BZZ6:CAA65535 CJV6:CJW65535 CTR6:CTS65535 DDN6:DDO65535 DNJ6:DNK65535 DXF6:DXG65535 EHB6:EHC65535 EQX6:EQY65535 FAT6:FAU65535 FKP6:FKQ65535 FUL6:FUM65535 GEH6:GEI65535 GOD6:GOE65535 GXZ6:GYA65535 HHV6:HHW65535 HRR6:HRS65535 IBN6:IBO65535 ILJ6:ILK65535 IVF6:IVG65535 JFB6:JFC65535 JOX6:JOY65535 JYT6:JYU65535 KIP6:KIQ65535 KSL6:KSM65535 LCH6:LCI65535 LMD6:LME65535 LVZ6:LWA65535 MFV6:MFW65535 MPR6:MPS65535 MZN6:MZO65535 NJJ6:NJK65535 NTF6:NTG65535 ODB6:ODC65535 OMX6:OMY65535 OWT6:OWU65535 PGP6:PGQ65535 PQL6:PQM65535 QAH6:QAI65535 QKD6:QKE65535 QTZ6:QUA65535 RDV6:RDW65535 RNR6:RNS65535 RXN6:RXO65535 SHJ6:SHK65535 SRF6:SRG65535 TBB6:TBC65535 TKX6:TKY65535 TUT6:TUU65535 UEP6:UEQ65535 UOL6:UOM65535 UYH6:UYI65535 VID6:VIE65535 VRZ6:VSA65535 WBV6:WBW65535 WLR6:WLS65535 WVN6:WVO65535 JB65542:JC131071 SX65542:SY131071 ACT65542:ACU131071 AMP65542:AMQ131071 AWL65542:AWM131071 BGH65542:BGI131071 BQD65542:BQE131071 BZZ65542:CAA131071 CJV65542:CJW131071 CTR65542:CTS131071 DDN65542:DDO131071 DNJ65542:DNK131071 DXF65542:DXG131071 EHB65542:EHC131071 EQX65542:EQY131071 FAT65542:FAU131071 FKP65542:FKQ131071 FUL65542:FUM131071 GEH65542:GEI131071 GOD65542:GOE131071 GXZ65542:GYA131071 HHV65542:HHW131071 HRR65542:HRS131071 IBN65542:IBO131071 ILJ65542:ILK131071 IVF65542:IVG131071 JFB65542:JFC131071 JOX65542:JOY131071 JYT65542:JYU131071 KIP65542:KIQ131071 KSL65542:KSM131071 LCH65542:LCI131071 LMD65542:LME131071 LVZ65542:LWA131071 MFV65542:MFW131071 MPR65542:MPS131071 MZN65542:MZO131071 NJJ65542:NJK131071 NTF65542:NTG131071 ODB65542:ODC131071 OMX65542:OMY131071 OWT65542:OWU131071 PGP65542:PGQ131071 PQL65542:PQM131071 QAH65542:QAI131071 QKD65542:QKE131071 QTZ65542:QUA131071 RDV65542:RDW131071 RNR65542:RNS131071 RXN65542:RXO131071 SHJ65542:SHK131071 SRF65542:SRG131071 TBB65542:TBC131071 TKX65542:TKY131071 TUT65542:TUU131071 UEP65542:UEQ131071 UOL65542:UOM131071 UYH65542:UYI131071 VID65542:VIE131071 VRZ65542:VSA131071 WBV65542:WBW131071 WLR65542:WLS131071 WVN65542:WVO131071 JB131078:JC196607 SX131078:SY196607 ACT131078:ACU196607 AMP131078:AMQ196607 AWL131078:AWM196607 BGH131078:BGI196607 BQD131078:BQE196607 BZZ131078:CAA196607 CJV131078:CJW196607 CTR131078:CTS196607 DDN131078:DDO196607 DNJ131078:DNK196607 DXF131078:DXG196607 EHB131078:EHC196607 EQX131078:EQY196607 FAT131078:FAU196607 FKP131078:FKQ196607 FUL131078:FUM196607 GEH131078:GEI196607 GOD131078:GOE196607 GXZ131078:GYA196607 HHV131078:HHW196607 HRR131078:HRS196607 IBN131078:IBO196607 ILJ131078:ILK196607 IVF131078:IVG196607 JFB131078:JFC196607 JOX131078:JOY196607 JYT131078:JYU196607 KIP131078:KIQ196607 KSL131078:KSM196607 LCH131078:LCI196607 LMD131078:LME196607 LVZ131078:LWA196607 MFV131078:MFW196607 MPR131078:MPS196607 MZN131078:MZO196607 NJJ131078:NJK196607 NTF131078:NTG196607 ODB131078:ODC196607 OMX131078:OMY196607 OWT131078:OWU196607 PGP131078:PGQ196607 PQL131078:PQM196607 QAH131078:QAI196607 QKD131078:QKE196607 QTZ131078:QUA196607 RDV131078:RDW196607 RNR131078:RNS196607 RXN131078:RXO196607 SHJ131078:SHK196607 SRF131078:SRG196607 TBB131078:TBC196607 TKX131078:TKY196607 TUT131078:TUU196607 UEP131078:UEQ196607 UOL131078:UOM196607 UYH131078:UYI196607 VID131078:VIE196607 VRZ131078:VSA196607 WBV131078:WBW196607 WLR131078:WLS196607 WVN131078:WVO196607 JB196614:JC262143 SX196614:SY262143 ACT196614:ACU262143 AMP196614:AMQ262143 AWL196614:AWM262143 BGH196614:BGI262143 BQD196614:BQE262143 BZZ196614:CAA262143 CJV196614:CJW262143 CTR196614:CTS262143 DDN196614:DDO262143 DNJ196614:DNK262143 DXF196614:DXG262143 EHB196614:EHC262143 EQX196614:EQY262143 FAT196614:FAU262143 FKP196614:FKQ262143 FUL196614:FUM262143 GEH196614:GEI262143 GOD196614:GOE262143 GXZ196614:GYA262143 HHV196614:HHW262143 HRR196614:HRS262143 IBN196614:IBO262143 ILJ196614:ILK262143 IVF196614:IVG262143 JFB196614:JFC262143 JOX196614:JOY262143 JYT196614:JYU262143 KIP196614:KIQ262143 KSL196614:KSM262143 LCH196614:LCI262143 LMD196614:LME262143 LVZ196614:LWA262143 MFV196614:MFW262143 MPR196614:MPS262143 MZN196614:MZO262143 NJJ196614:NJK262143 NTF196614:NTG262143 ODB196614:ODC262143 OMX196614:OMY262143 OWT196614:OWU262143 PGP196614:PGQ262143 PQL196614:PQM262143 QAH196614:QAI262143 QKD196614:QKE262143 QTZ196614:QUA262143 RDV196614:RDW262143 RNR196614:RNS262143 RXN196614:RXO262143 SHJ196614:SHK262143 SRF196614:SRG262143 TBB196614:TBC262143 TKX196614:TKY262143 TUT196614:TUU262143 UEP196614:UEQ262143 UOL196614:UOM262143 UYH196614:UYI262143 VID196614:VIE262143 VRZ196614:VSA262143 WBV196614:WBW262143 WLR196614:WLS262143 WVN196614:WVO262143 JB262150:JC327679 SX262150:SY327679 ACT262150:ACU327679 AMP262150:AMQ327679 AWL262150:AWM327679 BGH262150:BGI327679 BQD262150:BQE327679 BZZ262150:CAA327679 CJV262150:CJW327679 CTR262150:CTS327679 DDN262150:DDO327679 DNJ262150:DNK327679 DXF262150:DXG327679 EHB262150:EHC327679 EQX262150:EQY327679 FAT262150:FAU327679 FKP262150:FKQ327679 FUL262150:FUM327679 GEH262150:GEI327679 GOD262150:GOE327679 GXZ262150:GYA327679 HHV262150:HHW327679 HRR262150:HRS327679 IBN262150:IBO327679 ILJ262150:ILK327679 IVF262150:IVG327679 JFB262150:JFC327679 JOX262150:JOY327679 JYT262150:JYU327679 KIP262150:KIQ327679 KSL262150:KSM327679 LCH262150:LCI327679 LMD262150:LME327679 LVZ262150:LWA327679 MFV262150:MFW327679 MPR262150:MPS327679 MZN262150:MZO327679 NJJ262150:NJK327679 NTF262150:NTG327679 ODB262150:ODC327679 OMX262150:OMY327679 OWT262150:OWU327679 PGP262150:PGQ327679 PQL262150:PQM327679 QAH262150:QAI327679 QKD262150:QKE327679 QTZ262150:QUA327679 RDV262150:RDW327679 RNR262150:RNS327679 RXN262150:RXO327679 SHJ262150:SHK327679 SRF262150:SRG327679 TBB262150:TBC327679 TKX262150:TKY327679 TUT262150:TUU327679 UEP262150:UEQ327679 UOL262150:UOM327679 UYH262150:UYI327679 VID262150:VIE327679 VRZ262150:VSA327679 WBV262150:WBW327679 WLR262150:WLS327679 WVN262150:WVO327679 JB327686:JC393215 SX327686:SY393215 ACT327686:ACU393215 AMP327686:AMQ393215 AWL327686:AWM393215 BGH327686:BGI393215 BQD327686:BQE393215 BZZ327686:CAA393215 CJV327686:CJW393215 CTR327686:CTS393215 DDN327686:DDO393215 DNJ327686:DNK393215 DXF327686:DXG393215 EHB327686:EHC393215 EQX327686:EQY393215 FAT327686:FAU393215 FKP327686:FKQ393215 FUL327686:FUM393215 GEH327686:GEI393215 GOD327686:GOE393215 GXZ327686:GYA393215 HHV327686:HHW393215 HRR327686:HRS393215 IBN327686:IBO393215 ILJ327686:ILK393215 IVF327686:IVG393215 JFB327686:JFC393215 JOX327686:JOY393215 JYT327686:JYU393215 KIP327686:KIQ393215 KSL327686:KSM393215 LCH327686:LCI393215 LMD327686:LME393215 LVZ327686:LWA393215 MFV327686:MFW393215 MPR327686:MPS393215 MZN327686:MZO393215 NJJ327686:NJK393215 NTF327686:NTG393215 ODB327686:ODC393215 OMX327686:OMY393215 OWT327686:OWU393215 PGP327686:PGQ393215 PQL327686:PQM393215 QAH327686:QAI393215 QKD327686:QKE393215 QTZ327686:QUA393215 RDV327686:RDW393215 RNR327686:RNS393215 RXN327686:RXO393215 SHJ327686:SHK393215 SRF327686:SRG393215 TBB327686:TBC393215 TKX327686:TKY393215 TUT327686:TUU393215 UEP327686:UEQ393215 UOL327686:UOM393215 UYH327686:UYI393215 VID327686:VIE393215 VRZ327686:VSA393215 WBV327686:WBW393215 WLR327686:WLS393215 WVN327686:WVO393215 JB393222:JC458751 SX393222:SY458751 ACT393222:ACU458751 AMP393222:AMQ458751 AWL393222:AWM458751 BGH393222:BGI458751 BQD393222:BQE458751 BZZ393222:CAA458751 CJV393222:CJW458751 CTR393222:CTS458751 DDN393222:DDO458751 DNJ393222:DNK458751 DXF393222:DXG458751 EHB393222:EHC458751 EQX393222:EQY458751 FAT393222:FAU458751 FKP393222:FKQ458751 FUL393222:FUM458751 GEH393222:GEI458751 GOD393222:GOE458751 GXZ393222:GYA458751 HHV393222:HHW458751 HRR393222:HRS458751 IBN393222:IBO458751 ILJ393222:ILK458751 IVF393222:IVG458751 JFB393222:JFC458751 JOX393222:JOY458751 JYT393222:JYU458751 KIP393222:KIQ458751 KSL393222:KSM458751 LCH393222:LCI458751 LMD393222:LME458751 LVZ393222:LWA458751 MFV393222:MFW458751 MPR393222:MPS458751 MZN393222:MZO458751 NJJ393222:NJK458751 NTF393222:NTG458751 ODB393222:ODC458751 OMX393222:OMY458751 OWT393222:OWU458751 PGP393222:PGQ458751 PQL393222:PQM458751 QAH393222:QAI458751 QKD393222:QKE458751 QTZ393222:QUA458751 RDV393222:RDW458751 RNR393222:RNS458751 RXN393222:RXO458751 SHJ393222:SHK458751 SRF393222:SRG458751 TBB393222:TBC458751 TKX393222:TKY458751 TUT393222:TUU458751 UEP393222:UEQ458751 UOL393222:UOM458751 UYH393222:UYI458751 VID393222:VIE458751 VRZ393222:VSA458751 WBV393222:WBW458751 WLR393222:WLS458751 WVN393222:WVO458751 JB458758:JC524287 SX458758:SY524287 ACT458758:ACU524287 AMP458758:AMQ524287 AWL458758:AWM524287 BGH458758:BGI524287 BQD458758:BQE524287 BZZ458758:CAA524287 CJV458758:CJW524287 CTR458758:CTS524287 DDN458758:DDO524287 DNJ458758:DNK524287 DXF458758:DXG524287 EHB458758:EHC524287 EQX458758:EQY524287 FAT458758:FAU524287 FKP458758:FKQ524287 FUL458758:FUM524287 GEH458758:GEI524287 GOD458758:GOE524287 GXZ458758:GYA524287 HHV458758:HHW524287 HRR458758:HRS524287 IBN458758:IBO524287 ILJ458758:ILK524287 IVF458758:IVG524287 JFB458758:JFC524287 JOX458758:JOY524287 JYT458758:JYU524287 KIP458758:KIQ524287 KSL458758:KSM524287 LCH458758:LCI524287 LMD458758:LME524287 LVZ458758:LWA524287 MFV458758:MFW524287 MPR458758:MPS524287 MZN458758:MZO524287 NJJ458758:NJK524287 NTF458758:NTG524287 ODB458758:ODC524287 OMX458758:OMY524287 OWT458758:OWU524287 PGP458758:PGQ524287 PQL458758:PQM524287 QAH458758:QAI524287 QKD458758:QKE524287 QTZ458758:QUA524287 RDV458758:RDW524287 RNR458758:RNS524287 RXN458758:RXO524287 SHJ458758:SHK524287 SRF458758:SRG524287 TBB458758:TBC524287 TKX458758:TKY524287 TUT458758:TUU524287 UEP458758:UEQ524287 UOL458758:UOM524287 UYH458758:UYI524287 VID458758:VIE524287 VRZ458758:VSA524287 WBV458758:WBW524287 WLR458758:WLS524287 WVN458758:WVO524287 JB524294:JC589823 SX524294:SY589823 ACT524294:ACU589823 AMP524294:AMQ589823 AWL524294:AWM589823 BGH524294:BGI589823 BQD524294:BQE589823 BZZ524294:CAA589823 CJV524294:CJW589823 CTR524294:CTS589823 DDN524294:DDO589823 DNJ524294:DNK589823 DXF524294:DXG589823 EHB524294:EHC589823 EQX524294:EQY589823 FAT524294:FAU589823 FKP524294:FKQ589823 FUL524294:FUM589823 GEH524294:GEI589823 GOD524294:GOE589823 GXZ524294:GYA589823 HHV524294:HHW589823 HRR524294:HRS589823 IBN524294:IBO589823 ILJ524294:ILK589823 IVF524294:IVG589823 JFB524294:JFC589823 JOX524294:JOY589823 JYT524294:JYU589823 KIP524294:KIQ589823 KSL524294:KSM589823 LCH524294:LCI589823 LMD524294:LME589823 LVZ524294:LWA589823 MFV524294:MFW589823 MPR524294:MPS589823 MZN524294:MZO589823 NJJ524294:NJK589823 NTF524294:NTG589823 ODB524294:ODC589823 OMX524294:OMY589823 OWT524294:OWU589823 PGP524294:PGQ589823 PQL524294:PQM589823 QAH524294:QAI589823 QKD524294:QKE589823 QTZ524294:QUA589823 RDV524294:RDW589823 RNR524294:RNS589823 RXN524294:RXO589823 SHJ524294:SHK589823 SRF524294:SRG589823 TBB524294:TBC589823 TKX524294:TKY589823 TUT524294:TUU589823 UEP524294:UEQ589823 UOL524294:UOM589823 UYH524294:UYI589823 VID524294:VIE589823 VRZ524294:VSA589823 WBV524294:WBW589823 WLR524294:WLS589823 WVN524294:WVO589823 JB589830:JC655359 SX589830:SY655359 ACT589830:ACU655359 AMP589830:AMQ655359 AWL589830:AWM655359 BGH589830:BGI655359 BQD589830:BQE655359 BZZ589830:CAA655359 CJV589830:CJW655359 CTR589830:CTS655359 DDN589830:DDO655359 DNJ589830:DNK655359 DXF589830:DXG655359 EHB589830:EHC655359 EQX589830:EQY655359 FAT589830:FAU655359 FKP589830:FKQ655359 FUL589830:FUM655359 GEH589830:GEI655359 GOD589830:GOE655359 GXZ589830:GYA655359 HHV589830:HHW655359 HRR589830:HRS655359 IBN589830:IBO655359 ILJ589830:ILK655359 IVF589830:IVG655359 JFB589830:JFC655359 JOX589830:JOY655359 JYT589830:JYU655359 KIP589830:KIQ655359 KSL589830:KSM655359 LCH589830:LCI655359 LMD589830:LME655359 LVZ589830:LWA655359 MFV589830:MFW655359 MPR589830:MPS655359 MZN589830:MZO655359 NJJ589830:NJK655359 NTF589830:NTG655359 ODB589830:ODC655359 OMX589830:OMY655359 OWT589830:OWU655359 PGP589830:PGQ655359 PQL589830:PQM655359 QAH589830:QAI655359 QKD589830:QKE655359 QTZ589830:QUA655359 RDV589830:RDW655359 RNR589830:RNS655359 RXN589830:RXO655359 SHJ589830:SHK655359 SRF589830:SRG655359 TBB589830:TBC655359 TKX589830:TKY655359 TUT589830:TUU655359 UEP589830:UEQ655359 UOL589830:UOM655359 UYH589830:UYI655359 VID589830:VIE655359 VRZ589830:VSA655359 WBV589830:WBW655359 WLR589830:WLS655359 WVN589830:WVO655359 JB655366:JC720895 SX655366:SY720895 ACT655366:ACU720895 AMP655366:AMQ720895 AWL655366:AWM720895 BGH655366:BGI720895 BQD655366:BQE720895 BZZ655366:CAA720895 CJV655366:CJW720895 CTR655366:CTS720895 DDN655366:DDO720895 DNJ655366:DNK720895 DXF655366:DXG720895 EHB655366:EHC720895 EQX655366:EQY720895 FAT655366:FAU720895 FKP655366:FKQ720895 FUL655366:FUM720895 GEH655366:GEI720895 GOD655366:GOE720895 GXZ655366:GYA720895 HHV655366:HHW720895 HRR655366:HRS720895 IBN655366:IBO720895 ILJ655366:ILK720895 IVF655366:IVG720895 JFB655366:JFC720895 JOX655366:JOY720895 JYT655366:JYU720895 KIP655366:KIQ720895 KSL655366:KSM720895 LCH655366:LCI720895 LMD655366:LME720895 LVZ655366:LWA720895 MFV655366:MFW720895 MPR655366:MPS720895 MZN655366:MZO720895 NJJ655366:NJK720895 NTF655366:NTG720895 ODB655366:ODC720895 OMX655366:OMY720895 OWT655366:OWU720895 PGP655366:PGQ720895 PQL655366:PQM720895 QAH655366:QAI720895 QKD655366:QKE720895 QTZ655366:QUA720895 RDV655366:RDW720895 RNR655366:RNS720895 RXN655366:RXO720895 SHJ655366:SHK720895 SRF655366:SRG720895 TBB655366:TBC720895 TKX655366:TKY720895 TUT655366:TUU720895 UEP655366:UEQ720895 UOL655366:UOM720895 UYH655366:UYI720895 VID655366:VIE720895 VRZ655366:VSA720895 WBV655366:WBW720895 WLR655366:WLS720895 WVN655366:WVO720895 JB720902:JC786431 SX720902:SY786431 ACT720902:ACU786431 AMP720902:AMQ786431 AWL720902:AWM786431 BGH720902:BGI786431 BQD720902:BQE786431 BZZ720902:CAA786431 CJV720902:CJW786431 CTR720902:CTS786431 DDN720902:DDO786431 DNJ720902:DNK786431 DXF720902:DXG786431 EHB720902:EHC786431 EQX720902:EQY786431 FAT720902:FAU786431 FKP720902:FKQ786431 FUL720902:FUM786431 GEH720902:GEI786431 GOD720902:GOE786431 GXZ720902:GYA786431 HHV720902:HHW786431 HRR720902:HRS786431 IBN720902:IBO786431 ILJ720902:ILK786431 IVF720902:IVG786431 JFB720902:JFC786431 JOX720902:JOY786431 JYT720902:JYU786431 KIP720902:KIQ786431 KSL720902:KSM786431 LCH720902:LCI786431 LMD720902:LME786431 LVZ720902:LWA786431 MFV720902:MFW786431 MPR720902:MPS786431 MZN720902:MZO786431 NJJ720902:NJK786431 NTF720902:NTG786431 ODB720902:ODC786431 OMX720902:OMY786431 OWT720902:OWU786431 PGP720902:PGQ786431 PQL720902:PQM786431 QAH720902:QAI786431 QKD720902:QKE786431 QTZ720902:QUA786431 RDV720902:RDW786431 RNR720902:RNS786431 RXN720902:RXO786431 SHJ720902:SHK786431 SRF720902:SRG786431 TBB720902:TBC786431 TKX720902:TKY786431 TUT720902:TUU786431 UEP720902:UEQ786431 UOL720902:UOM786431 UYH720902:UYI786431 VID720902:VIE786431 VRZ720902:VSA786431 WBV720902:WBW786431 WLR720902:WLS786431 WVN720902:WVO786431 JB786438:JC851967 SX786438:SY851967 ACT786438:ACU851967 AMP786438:AMQ851967 AWL786438:AWM851967 BGH786438:BGI851967 BQD786438:BQE851967 BZZ786438:CAA851967 CJV786438:CJW851967 CTR786438:CTS851967 DDN786438:DDO851967 DNJ786438:DNK851967 DXF786438:DXG851967 EHB786438:EHC851967 EQX786438:EQY851967 FAT786438:FAU851967 FKP786438:FKQ851967 FUL786438:FUM851967 GEH786438:GEI851967 GOD786438:GOE851967 GXZ786438:GYA851967 HHV786438:HHW851967 HRR786438:HRS851967 IBN786438:IBO851967 ILJ786438:ILK851967 IVF786438:IVG851967 JFB786438:JFC851967 JOX786438:JOY851967 JYT786438:JYU851967 KIP786438:KIQ851967 KSL786438:KSM851967 LCH786438:LCI851967 LMD786438:LME851967 LVZ786438:LWA851967 MFV786438:MFW851967 MPR786438:MPS851967 MZN786438:MZO851967 NJJ786438:NJK851967 NTF786438:NTG851967 ODB786438:ODC851967 OMX786438:OMY851967 OWT786438:OWU851967 PGP786438:PGQ851967 PQL786438:PQM851967 QAH786438:QAI851967 QKD786438:QKE851967 QTZ786438:QUA851967 RDV786438:RDW851967 RNR786438:RNS851967 RXN786438:RXO851967 SHJ786438:SHK851967 SRF786438:SRG851967 TBB786438:TBC851967 TKX786438:TKY851967 TUT786438:TUU851967 UEP786438:UEQ851967 UOL786438:UOM851967 UYH786438:UYI851967 VID786438:VIE851967 VRZ786438:VSA851967 WBV786438:WBW851967 WLR786438:WLS851967 WVN786438:WVO851967 JB851974:JC917503 SX851974:SY917503 ACT851974:ACU917503 AMP851974:AMQ917503 AWL851974:AWM917503 BGH851974:BGI917503 BQD851974:BQE917503 BZZ851974:CAA917503 CJV851974:CJW917503 CTR851974:CTS917503 DDN851974:DDO917503 DNJ851974:DNK917503 DXF851974:DXG917503 EHB851974:EHC917503 EQX851974:EQY917503 FAT851974:FAU917503 FKP851974:FKQ917503 FUL851974:FUM917503 GEH851974:GEI917503 GOD851974:GOE917503 GXZ851974:GYA917503 HHV851974:HHW917503 HRR851974:HRS917503 IBN851974:IBO917503 ILJ851974:ILK917503 IVF851974:IVG917503 JFB851974:JFC917503 JOX851974:JOY917503 JYT851974:JYU917503 KIP851974:KIQ917503 KSL851974:KSM917503 LCH851974:LCI917503 LMD851974:LME917503 LVZ851974:LWA917503 MFV851974:MFW917503 MPR851974:MPS917503 MZN851974:MZO917503 NJJ851974:NJK917503 NTF851974:NTG917503 ODB851974:ODC917503 OMX851974:OMY917503 OWT851974:OWU917503 PGP851974:PGQ917503 PQL851974:PQM917503 QAH851974:QAI917503 QKD851974:QKE917503 QTZ851974:QUA917503 RDV851974:RDW917503 RNR851974:RNS917503 RXN851974:RXO917503 SHJ851974:SHK917503 SRF851974:SRG917503 TBB851974:TBC917503 TKX851974:TKY917503 TUT851974:TUU917503 UEP851974:UEQ917503 UOL851974:UOM917503 UYH851974:UYI917503 VID851974:VIE917503 VRZ851974:VSA917503 WBV851974:WBW917503 WLR851974:WLS917503 WVN851974:WVO917503 JB917510:JC983039 SX917510:SY983039 ACT917510:ACU983039 AMP917510:AMQ983039 AWL917510:AWM983039 BGH917510:BGI983039 BQD917510:BQE983039 BZZ917510:CAA983039 CJV917510:CJW983039 CTR917510:CTS983039 DDN917510:DDO983039 DNJ917510:DNK983039 DXF917510:DXG983039 EHB917510:EHC983039 EQX917510:EQY983039 FAT917510:FAU983039 FKP917510:FKQ983039 FUL917510:FUM983039 GEH917510:GEI983039 GOD917510:GOE983039 GXZ917510:GYA983039 HHV917510:HHW983039 HRR917510:HRS983039 IBN917510:IBO983039 ILJ917510:ILK983039 IVF917510:IVG983039 JFB917510:JFC983039 JOX917510:JOY983039 JYT917510:JYU983039 KIP917510:KIQ983039 KSL917510:KSM983039 LCH917510:LCI983039 LMD917510:LME983039 LVZ917510:LWA983039 MFV917510:MFW983039 MPR917510:MPS983039 MZN917510:MZO983039 NJJ917510:NJK983039 NTF917510:NTG983039 ODB917510:ODC983039 OMX917510:OMY983039 OWT917510:OWU983039 PGP917510:PGQ983039 PQL917510:PQM983039 QAH917510:QAI983039 QKD917510:QKE983039 QTZ917510:QUA983039 RDV917510:RDW983039 RNR917510:RNS983039 RXN917510:RXO983039 SHJ917510:SHK983039 SRF917510:SRG983039 TBB917510:TBC983039 TKX917510:TKY983039 TUT917510:TUU983039 UEP917510:UEQ983039 UOL917510:UOM983039 UYH917510:UYI983039 VID917510:VIE983039 VRZ917510:VSA983039 WBV917510:WBW983039 WLR917510:WLS983039 WVN917510:WVO983039 JB983046:JC1048576 SX983046:SY1048576 ACT983046:ACU1048576 AMP983046:AMQ1048576 AWL983046:AWM1048576 BGH983046:BGI1048576 BQD983046:BQE1048576 BZZ983046:CAA1048576 CJV983046:CJW1048576 CTR983046:CTS1048576 DDN983046:DDO1048576 DNJ983046:DNK1048576 DXF983046:DXG1048576 EHB983046:EHC1048576 EQX983046:EQY1048576 FAT983046:FAU1048576 FKP983046:FKQ1048576 FUL983046:FUM1048576 GEH983046:GEI1048576 GOD983046:GOE1048576 GXZ983046:GYA1048576 HHV983046:HHW1048576 HRR983046:HRS1048576 IBN983046:IBO1048576 ILJ983046:ILK1048576 IVF983046:IVG1048576 JFB983046:JFC1048576 JOX983046:JOY1048576 JYT983046:JYU1048576 KIP983046:KIQ1048576 KSL983046:KSM1048576 LCH983046:LCI1048576 LMD983046:LME1048576 LVZ983046:LWA1048576 MFV983046:MFW1048576 MPR983046:MPS1048576 MZN983046:MZO1048576 NJJ983046:NJK1048576 NTF983046:NTG1048576 ODB983046:ODC1048576 OMX983046:OMY1048576 OWT983046:OWU1048576 PGP983046:PGQ1048576 PQL983046:PQM1048576 QAH983046:QAI1048576 QKD983046:QKE1048576 QTZ983046:QUA1048576 RDV983046:RDW1048576 RNR983046:RNS1048576 RXN983046:RXO1048576 SHJ983046:SHK1048576 SRF983046:SRG1048576 TBB983046:TBC1048576 TKX983046:TKY1048576 TUT983046:TUU1048576 UEP983046:UEQ1048576 UOL983046:UOM1048576 UYH983046:UYI1048576 VID983046:VIE1048576 VRZ983046:VSA1048576 WBV983046:WBW1048576 WLR983046:WLS1048576 WVN983046:WVO1048576 IW1:JC3 SS1:SY3 ACO1:ACU3 AMK1:AMQ3 AWG1:AWM3 BGC1:BGI3 BPY1:BQE3 BZU1:CAA3 CJQ1:CJW3 CTM1:CTS3 DDI1:DDO3 DNE1:DNK3 DXA1:DXG3 EGW1:EHC3 EQS1:EQY3 FAO1:FAU3 FKK1:FKQ3 FUG1:FUM3 GEC1:GEI3 GNY1:GOE3 GXU1:GYA3 HHQ1:HHW3 HRM1:HRS3 IBI1:IBO3 ILE1:ILK3 IVA1:IVG3 JEW1:JFC3 JOS1:JOY3 JYO1:JYU3 KIK1:KIQ3 KSG1:KSM3 LCC1:LCI3 LLY1:LME3 LVU1:LWA3 MFQ1:MFW3 MPM1:MPS3 MZI1:MZO3 NJE1:NJK3 NTA1:NTG3 OCW1:ODC3 OMS1:OMY3 OWO1:OWU3 PGK1:PGQ3 PQG1:PQM3 QAC1:QAI3 QJY1:QKE3 QTU1:QUA3 RDQ1:RDW3 RNM1:RNS3 RXI1:RXO3 SHE1:SHK3 SRA1:SRG3 TAW1:TBC3 TKS1:TKY3 TUO1:TUU3 UEK1:UEQ3 UOG1:UOM3 UYC1:UYI3 VHY1:VIE3 VRU1:VSA3 WBQ1:WBW3 WLM1:WLS3 WVI1:WVO3 IW65536:JC65539 SS65536:SY65539 ACO65536:ACU65539 AMK65536:AMQ65539 AWG65536:AWM65539 BGC65536:BGI65539 BPY65536:BQE65539 BZU65536:CAA65539 CJQ65536:CJW65539 CTM65536:CTS65539 DDI65536:DDO65539 DNE65536:DNK65539 DXA65536:DXG65539 EGW65536:EHC65539 EQS65536:EQY65539 FAO65536:FAU65539 FKK65536:FKQ65539 FUG65536:FUM65539 GEC65536:GEI65539 GNY65536:GOE65539 GXU65536:GYA65539 HHQ65536:HHW65539 HRM65536:HRS65539 IBI65536:IBO65539 ILE65536:ILK65539 IVA65536:IVG65539 JEW65536:JFC65539 JOS65536:JOY65539 JYO65536:JYU65539 KIK65536:KIQ65539 KSG65536:KSM65539 LCC65536:LCI65539 LLY65536:LME65539 LVU65536:LWA65539 MFQ65536:MFW65539 MPM65536:MPS65539 MZI65536:MZO65539 NJE65536:NJK65539 NTA65536:NTG65539 OCW65536:ODC65539 OMS65536:OMY65539 OWO65536:OWU65539 PGK65536:PGQ65539 PQG65536:PQM65539 QAC65536:QAI65539 QJY65536:QKE65539 QTU65536:QUA65539 RDQ65536:RDW65539 RNM65536:RNS65539 RXI65536:RXO65539 SHE65536:SHK65539 SRA65536:SRG65539 TAW65536:TBC65539 TKS65536:TKY65539 TUO65536:TUU65539 UEK65536:UEQ65539 UOG65536:UOM65539 UYC65536:UYI65539 VHY65536:VIE65539 VRU65536:VSA65539 WBQ65536:WBW65539 WLM65536:WLS65539 WVI65536:WVO65539 IW131072:JC131075 SS131072:SY131075 ACO131072:ACU131075 AMK131072:AMQ131075 AWG131072:AWM131075 BGC131072:BGI131075 BPY131072:BQE131075 BZU131072:CAA131075 CJQ131072:CJW131075 CTM131072:CTS131075 DDI131072:DDO131075 DNE131072:DNK131075 DXA131072:DXG131075 EGW131072:EHC131075 EQS131072:EQY131075 FAO131072:FAU131075 FKK131072:FKQ131075 FUG131072:FUM131075 GEC131072:GEI131075 GNY131072:GOE131075 GXU131072:GYA131075 HHQ131072:HHW131075 HRM131072:HRS131075 IBI131072:IBO131075 ILE131072:ILK131075 IVA131072:IVG131075 JEW131072:JFC131075 JOS131072:JOY131075 JYO131072:JYU131075 KIK131072:KIQ131075 KSG131072:KSM131075 LCC131072:LCI131075 LLY131072:LME131075 LVU131072:LWA131075 MFQ131072:MFW131075 MPM131072:MPS131075 MZI131072:MZO131075 NJE131072:NJK131075 NTA131072:NTG131075 OCW131072:ODC131075 OMS131072:OMY131075 OWO131072:OWU131075 PGK131072:PGQ131075 PQG131072:PQM131075 QAC131072:QAI131075 QJY131072:QKE131075 QTU131072:QUA131075 RDQ131072:RDW131075 RNM131072:RNS131075 RXI131072:RXO131075 SHE131072:SHK131075 SRA131072:SRG131075 TAW131072:TBC131075 TKS131072:TKY131075 TUO131072:TUU131075 UEK131072:UEQ131075 UOG131072:UOM131075 UYC131072:UYI131075 VHY131072:VIE131075 VRU131072:VSA131075 WBQ131072:WBW131075 WLM131072:WLS131075 WVI131072:WVO131075 IW196608:JC196611 SS196608:SY196611 ACO196608:ACU196611 AMK196608:AMQ196611 AWG196608:AWM196611 BGC196608:BGI196611 BPY196608:BQE196611 BZU196608:CAA196611 CJQ196608:CJW196611 CTM196608:CTS196611 DDI196608:DDO196611 DNE196608:DNK196611 DXA196608:DXG196611 EGW196608:EHC196611 EQS196608:EQY196611 FAO196608:FAU196611 FKK196608:FKQ196611 FUG196608:FUM196611 GEC196608:GEI196611 GNY196608:GOE196611 GXU196608:GYA196611 HHQ196608:HHW196611 HRM196608:HRS196611 IBI196608:IBO196611 ILE196608:ILK196611 IVA196608:IVG196611 JEW196608:JFC196611 JOS196608:JOY196611 JYO196608:JYU196611 KIK196608:KIQ196611 KSG196608:KSM196611 LCC196608:LCI196611 LLY196608:LME196611 LVU196608:LWA196611 MFQ196608:MFW196611 MPM196608:MPS196611 MZI196608:MZO196611 NJE196608:NJK196611 NTA196608:NTG196611 OCW196608:ODC196611 OMS196608:OMY196611 OWO196608:OWU196611 PGK196608:PGQ196611 PQG196608:PQM196611 QAC196608:QAI196611 QJY196608:QKE196611 QTU196608:QUA196611 RDQ196608:RDW196611 RNM196608:RNS196611 RXI196608:RXO196611 SHE196608:SHK196611 SRA196608:SRG196611 TAW196608:TBC196611 TKS196608:TKY196611 TUO196608:TUU196611 UEK196608:UEQ196611 UOG196608:UOM196611 UYC196608:UYI196611 VHY196608:VIE196611 VRU196608:VSA196611 WBQ196608:WBW196611 WLM196608:WLS196611 WVI196608:WVO196611 IW262144:JC262147 SS262144:SY262147 ACO262144:ACU262147 AMK262144:AMQ262147 AWG262144:AWM262147 BGC262144:BGI262147 BPY262144:BQE262147 BZU262144:CAA262147 CJQ262144:CJW262147 CTM262144:CTS262147 DDI262144:DDO262147 DNE262144:DNK262147 DXA262144:DXG262147 EGW262144:EHC262147 EQS262144:EQY262147 FAO262144:FAU262147 FKK262144:FKQ262147 FUG262144:FUM262147 GEC262144:GEI262147 GNY262144:GOE262147 GXU262144:GYA262147 HHQ262144:HHW262147 HRM262144:HRS262147 IBI262144:IBO262147 ILE262144:ILK262147 IVA262144:IVG262147 JEW262144:JFC262147 JOS262144:JOY262147 JYO262144:JYU262147 KIK262144:KIQ262147 KSG262144:KSM262147 LCC262144:LCI262147 LLY262144:LME262147 LVU262144:LWA262147 MFQ262144:MFW262147 MPM262144:MPS262147 MZI262144:MZO262147 NJE262144:NJK262147 NTA262144:NTG262147 OCW262144:ODC262147 OMS262144:OMY262147 OWO262144:OWU262147 PGK262144:PGQ262147 PQG262144:PQM262147 QAC262144:QAI262147 QJY262144:QKE262147 QTU262144:QUA262147 RDQ262144:RDW262147 RNM262144:RNS262147 RXI262144:RXO262147 SHE262144:SHK262147 SRA262144:SRG262147 TAW262144:TBC262147 TKS262144:TKY262147 TUO262144:TUU262147 UEK262144:UEQ262147 UOG262144:UOM262147 UYC262144:UYI262147 VHY262144:VIE262147 VRU262144:VSA262147 WBQ262144:WBW262147 WLM262144:WLS262147 WVI262144:WVO262147 IW327680:JC327683 SS327680:SY327683 ACO327680:ACU327683 AMK327680:AMQ327683 AWG327680:AWM327683 BGC327680:BGI327683 BPY327680:BQE327683 BZU327680:CAA327683 CJQ327680:CJW327683 CTM327680:CTS327683 DDI327680:DDO327683 DNE327680:DNK327683 DXA327680:DXG327683 EGW327680:EHC327683 EQS327680:EQY327683 FAO327680:FAU327683 FKK327680:FKQ327683 FUG327680:FUM327683 GEC327680:GEI327683 GNY327680:GOE327683 GXU327680:GYA327683 HHQ327680:HHW327683 HRM327680:HRS327683 IBI327680:IBO327683 ILE327680:ILK327683 IVA327680:IVG327683 JEW327680:JFC327683 JOS327680:JOY327683 JYO327680:JYU327683 KIK327680:KIQ327683 KSG327680:KSM327683 LCC327680:LCI327683 LLY327680:LME327683 LVU327680:LWA327683 MFQ327680:MFW327683 MPM327680:MPS327683 MZI327680:MZO327683 NJE327680:NJK327683 NTA327680:NTG327683 OCW327680:ODC327683 OMS327680:OMY327683 OWO327680:OWU327683 PGK327680:PGQ327683 PQG327680:PQM327683 QAC327680:QAI327683 QJY327680:QKE327683 QTU327680:QUA327683 RDQ327680:RDW327683 RNM327680:RNS327683 RXI327680:RXO327683 SHE327680:SHK327683 SRA327680:SRG327683 TAW327680:TBC327683 TKS327680:TKY327683 TUO327680:TUU327683 UEK327680:UEQ327683 UOG327680:UOM327683 UYC327680:UYI327683 VHY327680:VIE327683 VRU327680:VSA327683 WBQ327680:WBW327683 WLM327680:WLS327683 WVI327680:WVO327683 IW393216:JC393219 SS393216:SY393219 ACO393216:ACU393219 AMK393216:AMQ393219 AWG393216:AWM393219 BGC393216:BGI393219 BPY393216:BQE393219 BZU393216:CAA393219 CJQ393216:CJW393219 CTM393216:CTS393219 DDI393216:DDO393219 DNE393216:DNK393219 DXA393216:DXG393219 EGW393216:EHC393219 EQS393216:EQY393219 FAO393216:FAU393219 FKK393216:FKQ393219 FUG393216:FUM393219 GEC393216:GEI393219 GNY393216:GOE393219 GXU393216:GYA393219 HHQ393216:HHW393219 HRM393216:HRS393219 IBI393216:IBO393219 ILE393216:ILK393219 IVA393216:IVG393219 JEW393216:JFC393219 JOS393216:JOY393219 JYO393216:JYU393219 KIK393216:KIQ393219 KSG393216:KSM393219 LCC393216:LCI393219 LLY393216:LME393219 LVU393216:LWA393219 MFQ393216:MFW393219 MPM393216:MPS393219 MZI393216:MZO393219 NJE393216:NJK393219 NTA393216:NTG393219 OCW393216:ODC393219 OMS393216:OMY393219 OWO393216:OWU393219 PGK393216:PGQ393219 PQG393216:PQM393219 QAC393216:QAI393219 QJY393216:QKE393219 QTU393216:QUA393219 RDQ393216:RDW393219 RNM393216:RNS393219 RXI393216:RXO393219 SHE393216:SHK393219 SRA393216:SRG393219 TAW393216:TBC393219 TKS393216:TKY393219 TUO393216:TUU393219 UEK393216:UEQ393219 UOG393216:UOM393219 UYC393216:UYI393219 VHY393216:VIE393219 VRU393216:VSA393219 WBQ393216:WBW393219 WLM393216:WLS393219 WVI393216:WVO393219 IW458752:JC458755 SS458752:SY458755 ACO458752:ACU458755 AMK458752:AMQ458755 AWG458752:AWM458755 BGC458752:BGI458755 BPY458752:BQE458755 BZU458752:CAA458755 CJQ458752:CJW458755 CTM458752:CTS458755 DDI458752:DDO458755 DNE458752:DNK458755 DXA458752:DXG458755 EGW458752:EHC458755 EQS458752:EQY458755 FAO458752:FAU458755 FKK458752:FKQ458755 FUG458752:FUM458755 GEC458752:GEI458755 GNY458752:GOE458755 GXU458752:GYA458755 HHQ458752:HHW458755 HRM458752:HRS458755 IBI458752:IBO458755 ILE458752:ILK458755 IVA458752:IVG458755 JEW458752:JFC458755 JOS458752:JOY458755 JYO458752:JYU458755 KIK458752:KIQ458755 KSG458752:KSM458755 LCC458752:LCI458755 LLY458752:LME458755 LVU458752:LWA458755 MFQ458752:MFW458755 MPM458752:MPS458755 MZI458752:MZO458755 NJE458752:NJK458755 NTA458752:NTG458755 OCW458752:ODC458755 OMS458752:OMY458755 OWO458752:OWU458755 PGK458752:PGQ458755 PQG458752:PQM458755 QAC458752:QAI458755 QJY458752:QKE458755 QTU458752:QUA458755 RDQ458752:RDW458755 RNM458752:RNS458755 RXI458752:RXO458755 SHE458752:SHK458755 SRA458752:SRG458755 TAW458752:TBC458755 TKS458752:TKY458755 TUO458752:TUU458755 UEK458752:UEQ458755 UOG458752:UOM458755 UYC458752:UYI458755 VHY458752:VIE458755 VRU458752:VSA458755 WBQ458752:WBW458755 WLM458752:WLS458755 WVI458752:WVO458755 IW524288:JC524291 SS524288:SY524291 ACO524288:ACU524291 AMK524288:AMQ524291 AWG524288:AWM524291 BGC524288:BGI524291 BPY524288:BQE524291 BZU524288:CAA524291 CJQ524288:CJW524291 CTM524288:CTS524291 DDI524288:DDO524291 DNE524288:DNK524291 DXA524288:DXG524291 EGW524288:EHC524291 EQS524288:EQY524291 FAO524288:FAU524291 FKK524288:FKQ524291 FUG524288:FUM524291 GEC524288:GEI524291 GNY524288:GOE524291 GXU524288:GYA524291 HHQ524288:HHW524291 HRM524288:HRS524291 IBI524288:IBO524291 ILE524288:ILK524291 IVA524288:IVG524291 JEW524288:JFC524291 JOS524288:JOY524291 JYO524288:JYU524291 KIK524288:KIQ524291 KSG524288:KSM524291 LCC524288:LCI524291 LLY524288:LME524291 LVU524288:LWA524291 MFQ524288:MFW524291 MPM524288:MPS524291 MZI524288:MZO524291 NJE524288:NJK524291 NTA524288:NTG524291 OCW524288:ODC524291 OMS524288:OMY524291 OWO524288:OWU524291 PGK524288:PGQ524291 PQG524288:PQM524291 QAC524288:QAI524291 QJY524288:QKE524291 QTU524288:QUA524291 RDQ524288:RDW524291 RNM524288:RNS524291 RXI524288:RXO524291 SHE524288:SHK524291 SRA524288:SRG524291 TAW524288:TBC524291 TKS524288:TKY524291 TUO524288:TUU524291 UEK524288:UEQ524291 UOG524288:UOM524291 UYC524288:UYI524291 VHY524288:VIE524291 VRU524288:VSA524291 WBQ524288:WBW524291 WLM524288:WLS524291 WVI524288:WVO524291 IW589824:JC589827 SS589824:SY589827 ACO589824:ACU589827 AMK589824:AMQ589827 AWG589824:AWM589827 BGC589824:BGI589827 BPY589824:BQE589827 BZU589824:CAA589827 CJQ589824:CJW589827 CTM589824:CTS589827 DDI589824:DDO589827 DNE589824:DNK589827 DXA589824:DXG589827 EGW589824:EHC589827 EQS589824:EQY589827 FAO589824:FAU589827 FKK589824:FKQ589827 FUG589824:FUM589827 GEC589824:GEI589827 GNY589824:GOE589827 GXU589824:GYA589827 HHQ589824:HHW589827 HRM589824:HRS589827 IBI589824:IBO589827 ILE589824:ILK589827 IVA589824:IVG589827 JEW589824:JFC589827 JOS589824:JOY589827 JYO589824:JYU589827 KIK589824:KIQ589827 KSG589824:KSM589827 LCC589824:LCI589827 LLY589824:LME589827 LVU589824:LWA589827 MFQ589824:MFW589827 MPM589824:MPS589827 MZI589824:MZO589827 NJE589824:NJK589827 NTA589824:NTG589827 OCW589824:ODC589827 OMS589824:OMY589827 OWO589824:OWU589827 PGK589824:PGQ589827 PQG589824:PQM589827 QAC589824:QAI589827 QJY589824:QKE589827 QTU589824:QUA589827 RDQ589824:RDW589827 RNM589824:RNS589827 RXI589824:RXO589827 SHE589824:SHK589827 SRA589824:SRG589827 TAW589824:TBC589827 TKS589824:TKY589827 TUO589824:TUU589827 UEK589824:UEQ589827 UOG589824:UOM589827 UYC589824:UYI589827 VHY589824:VIE589827 VRU589824:VSA589827 WBQ589824:WBW589827 WLM589824:WLS589827 WVI589824:WVO589827 IW655360:JC655363 SS655360:SY655363 ACO655360:ACU655363 AMK655360:AMQ655363 AWG655360:AWM655363 BGC655360:BGI655363 BPY655360:BQE655363 BZU655360:CAA655363 CJQ655360:CJW655363 CTM655360:CTS655363 DDI655360:DDO655363 DNE655360:DNK655363 DXA655360:DXG655363 EGW655360:EHC655363 EQS655360:EQY655363 FAO655360:FAU655363 FKK655360:FKQ655363 FUG655360:FUM655363 GEC655360:GEI655363 GNY655360:GOE655363 GXU655360:GYA655363 HHQ655360:HHW655363 HRM655360:HRS655363 IBI655360:IBO655363 ILE655360:ILK655363 IVA655360:IVG655363 JEW655360:JFC655363 JOS655360:JOY655363 JYO655360:JYU655363 KIK655360:KIQ655363 KSG655360:KSM655363 LCC655360:LCI655363 LLY655360:LME655363 LVU655360:LWA655363 MFQ655360:MFW655363 MPM655360:MPS655363 MZI655360:MZO655363 NJE655360:NJK655363 NTA655360:NTG655363 OCW655360:ODC655363 OMS655360:OMY655363 OWO655360:OWU655363 PGK655360:PGQ655363 PQG655360:PQM655363 QAC655360:QAI655363 QJY655360:QKE655363 QTU655360:QUA655363 RDQ655360:RDW655363 RNM655360:RNS655363 RXI655360:RXO655363 SHE655360:SHK655363 SRA655360:SRG655363 TAW655360:TBC655363 TKS655360:TKY655363 TUO655360:TUU655363 UEK655360:UEQ655363 UOG655360:UOM655363 UYC655360:UYI655363 VHY655360:VIE655363 VRU655360:VSA655363 WBQ655360:WBW655363 WLM655360:WLS655363 WVI655360:WVO655363 IW720896:JC720899 SS720896:SY720899 ACO720896:ACU720899 AMK720896:AMQ720899 AWG720896:AWM720899 BGC720896:BGI720899 BPY720896:BQE720899 BZU720896:CAA720899 CJQ720896:CJW720899 CTM720896:CTS720899 DDI720896:DDO720899 DNE720896:DNK720899 DXA720896:DXG720899 EGW720896:EHC720899 EQS720896:EQY720899 FAO720896:FAU720899 FKK720896:FKQ720899 FUG720896:FUM720899 GEC720896:GEI720899 GNY720896:GOE720899 GXU720896:GYA720899 HHQ720896:HHW720899 HRM720896:HRS720899 IBI720896:IBO720899 ILE720896:ILK720899 IVA720896:IVG720899 JEW720896:JFC720899 JOS720896:JOY720899 JYO720896:JYU720899 KIK720896:KIQ720899 KSG720896:KSM720899 LCC720896:LCI720899 LLY720896:LME720899 LVU720896:LWA720899 MFQ720896:MFW720899 MPM720896:MPS720899 MZI720896:MZO720899 NJE720896:NJK720899 NTA720896:NTG720899 OCW720896:ODC720899 OMS720896:OMY720899 OWO720896:OWU720899 PGK720896:PGQ720899 PQG720896:PQM720899 QAC720896:QAI720899 QJY720896:QKE720899 QTU720896:QUA720899 RDQ720896:RDW720899 RNM720896:RNS720899 RXI720896:RXO720899 SHE720896:SHK720899 SRA720896:SRG720899 TAW720896:TBC720899 TKS720896:TKY720899 TUO720896:TUU720899 UEK720896:UEQ720899 UOG720896:UOM720899 UYC720896:UYI720899 VHY720896:VIE720899 VRU720896:VSA720899 WBQ720896:WBW720899 WLM720896:WLS720899 WVI720896:WVO720899 IW786432:JC786435 SS786432:SY786435 ACO786432:ACU786435 AMK786432:AMQ786435 AWG786432:AWM786435 BGC786432:BGI786435 BPY786432:BQE786435 BZU786432:CAA786435 CJQ786432:CJW786435 CTM786432:CTS786435 DDI786432:DDO786435 DNE786432:DNK786435 DXA786432:DXG786435 EGW786432:EHC786435 EQS786432:EQY786435 FAO786432:FAU786435 FKK786432:FKQ786435 FUG786432:FUM786435 GEC786432:GEI786435 GNY786432:GOE786435 GXU786432:GYA786435 HHQ786432:HHW786435 HRM786432:HRS786435 IBI786432:IBO786435 ILE786432:ILK786435 IVA786432:IVG786435 JEW786432:JFC786435 JOS786432:JOY786435 JYO786432:JYU786435 KIK786432:KIQ786435 KSG786432:KSM786435 LCC786432:LCI786435 LLY786432:LME786435 LVU786432:LWA786435 MFQ786432:MFW786435 MPM786432:MPS786435 MZI786432:MZO786435 NJE786432:NJK786435 NTA786432:NTG786435 OCW786432:ODC786435 OMS786432:OMY786435 OWO786432:OWU786435 PGK786432:PGQ786435 PQG786432:PQM786435 QAC786432:QAI786435 QJY786432:QKE786435 QTU786432:QUA786435 RDQ786432:RDW786435 RNM786432:RNS786435 RXI786432:RXO786435 SHE786432:SHK786435 SRA786432:SRG786435 TAW786432:TBC786435 TKS786432:TKY786435 TUO786432:TUU786435 UEK786432:UEQ786435 UOG786432:UOM786435 UYC786432:UYI786435 VHY786432:VIE786435 VRU786432:VSA786435 WBQ786432:WBW786435 WLM786432:WLS786435 WVI786432:WVO786435 IW851968:JC851971 SS851968:SY851971 ACO851968:ACU851971 AMK851968:AMQ851971 AWG851968:AWM851971 BGC851968:BGI851971 BPY851968:BQE851971 BZU851968:CAA851971 CJQ851968:CJW851971 CTM851968:CTS851971 DDI851968:DDO851971 DNE851968:DNK851971 DXA851968:DXG851971 EGW851968:EHC851971 EQS851968:EQY851971 FAO851968:FAU851971 FKK851968:FKQ851971 FUG851968:FUM851971 GEC851968:GEI851971 GNY851968:GOE851971 GXU851968:GYA851971 HHQ851968:HHW851971 HRM851968:HRS851971 IBI851968:IBO851971 ILE851968:ILK851971 IVA851968:IVG851971 JEW851968:JFC851971 JOS851968:JOY851971 JYO851968:JYU851971 KIK851968:KIQ851971 KSG851968:KSM851971 LCC851968:LCI851971 LLY851968:LME851971 LVU851968:LWA851971 MFQ851968:MFW851971 MPM851968:MPS851971 MZI851968:MZO851971 NJE851968:NJK851971 NTA851968:NTG851971 OCW851968:ODC851971 OMS851968:OMY851971 OWO851968:OWU851971 PGK851968:PGQ851971 PQG851968:PQM851971 QAC851968:QAI851971 QJY851968:QKE851971 QTU851968:QUA851971 RDQ851968:RDW851971 RNM851968:RNS851971 RXI851968:RXO851971 SHE851968:SHK851971 SRA851968:SRG851971 TAW851968:TBC851971 TKS851968:TKY851971 TUO851968:TUU851971 UEK851968:UEQ851971 UOG851968:UOM851971 UYC851968:UYI851971 VHY851968:VIE851971 VRU851968:VSA851971 WBQ851968:WBW851971 WLM851968:WLS851971 WVI851968:WVO851971 IW917504:JC917507 SS917504:SY917507 ACO917504:ACU917507 AMK917504:AMQ917507 AWG917504:AWM917507 BGC917504:BGI917507 BPY917504:BQE917507 BZU917504:CAA917507 CJQ917504:CJW917507 CTM917504:CTS917507 DDI917504:DDO917507 DNE917504:DNK917507 DXA917504:DXG917507 EGW917504:EHC917507 EQS917504:EQY917507 FAO917504:FAU917507 FKK917504:FKQ917507 FUG917504:FUM917507 GEC917504:GEI917507 GNY917504:GOE917507 GXU917504:GYA917507 HHQ917504:HHW917507 HRM917504:HRS917507 IBI917504:IBO917507 ILE917504:ILK917507 IVA917504:IVG917507 JEW917504:JFC917507 JOS917504:JOY917507 JYO917504:JYU917507 KIK917504:KIQ917507 KSG917504:KSM917507 LCC917504:LCI917507 LLY917504:LME917507 LVU917504:LWA917507 MFQ917504:MFW917507 MPM917504:MPS917507 MZI917504:MZO917507 NJE917504:NJK917507 NTA917504:NTG917507 OCW917504:ODC917507 OMS917504:OMY917507 OWO917504:OWU917507 PGK917504:PGQ917507 PQG917504:PQM917507 QAC917504:QAI917507 QJY917504:QKE917507 QTU917504:QUA917507 RDQ917504:RDW917507 RNM917504:RNS917507 RXI917504:RXO917507 SHE917504:SHK917507 SRA917504:SRG917507 TAW917504:TBC917507 TKS917504:TKY917507 TUO917504:TUU917507 UEK917504:UEQ917507 UOG917504:UOM917507 UYC917504:UYI917507 VHY917504:VIE917507 VRU917504:VSA917507 WBQ917504:WBW917507 WLM917504:WLS917507 WVI917504:WVO917507 IW983040:JC983043 SS983040:SY983043 ACO983040:ACU983043 AMK983040:AMQ983043 AWG983040:AWM983043 BGC983040:BGI983043 BPY983040:BQE983043 BZU983040:CAA983043 CJQ983040:CJW983043 CTM983040:CTS983043 DDI983040:DDO983043 DNE983040:DNK983043 DXA983040:DXG983043 EGW983040:EHC983043 EQS983040:EQY983043 FAO983040:FAU983043 FKK983040:FKQ983043 FUG983040:FUM983043 GEC983040:GEI983043 GNY983040:GOE983043 GXU983040:GYA983043 HHQ983040:HHW983043 HRM983040:HRS983043 IBI983040:IBO983043 ILE983040:ILK983043 IVA983040:IVG983043 JEW983040:JFC983043 JOS983040:JOY983043 JYO983040:JYU983043 KIK983040:KIQ983043 KSG983040:KSM983043 LCC983040:LCI983043 LLY983040:LME983043 LVU983040:LWA983043 MFQ983040:MFW983043 MPM983040:MPS983043 MZI983040:MZO983043 NJE983040:NJK983043 NTA983040:NTG983043 OCW983040:ODC983043 OMS983040:OMY983043 OWO983040:OWU983043 PGK983040:PGQ983043 PQG983040:PQM983043 QAC983040:QAI983043 QJY983040:QKE983043 QTU983040:QUA983043 RDQ983040:RDW983043 RNM983040:RNS983043 RXI983040:RXO983043 SHE983040:SHK983043 SRA983040:SRG983043 TAW983040:TBC983043 TKS983040:TKY983043 TUO983040:TUU983043 UEK983040:UEQ983043 UOG983040:UOM983043 UYC983040:UYI983043 VHY983040:VIE983043 VRU983040:VSA983043 WBQ983040:WBW983043 WLM983040:WLS983043 WVI983040:WVO983043 E5:E65537 WVP1:XFD1048576 WLT1:WUU1048576 WBX1:WKY1048576 VSB1:WBC1048576 VIF1:VRG1048576 UYJ1:VHK1048576 UON1:UXO1048576 UER1:UNS1048576 TUV1:UDW1048576 TKZ1:TUA1048576 TBD1:TKE1048576 SRH1:TAI1048576 SHL1:SQM1048576 RXP1:SGQ1048576 RNT1:RWU1048576 RDX1:RMY1048576 QUB1:RDC1048576 QKF1:QTG1048576 QAJ1:QJK1048576 PQN1:PZO1048576 PGR1:PPS1048576 OWV1:PFW1048576 OMZ1:OWA1048576 ODD1:OME1048576 NTH1:OCI1048576 NJL1:NSM1048576 MZP1:NIQ1048576 MPT1:MYU1048576 MFX1:MOY1048576 LWB1:MFC1048576 LMF1:LVG1048576 LCJ1:LLK1048576 KSN1:LBO1048576 KIR1:KRS1048576 JYV1:KHW1048576 JOZ1:JYA1048576 JFD1:JOE1048576 IVH1:JEI1048576 ILL1:IUM1048576 IBP1:IKQ1048576 HRT1:IAU1048576 HHX1:HQY1048576 GYB1:HHC1048576 GOF1:GXG1048576 GEJ1:GNK1048576 FUN1:GDO1048576 FKR1:FTS1048576 FAV1:FJW1048576 EQZ1:FAA1048576 EHD1:EQE1048576 DXH1:EGI1048576 DNL1:DWM1048576 DDP1:DMQ1048576 CTT1:DCU1048576 CJX1:CSY1048576 CAB1:CJC1048576 BQF1:BZG1048576 BGJ1:BPK1048576 AWN1:BFO1048576 AMR1:AVS1048576 ACV1:ALW1048576 SZ1:ACA1048576 JD1:SE1048576 WUW1:WUW1048576 WLA1:WLA1048576 WBE1:WBE1048576 VRI1:VRI1048576 VHM1:VHM1048576 UXQ1:UXQ1048576 UNU1:UNU1048576 UDY1:UDY1048576 TUC1:TUC1048576 TKG1:TKG1048576 TAK1:TAK1048576 SQO1:SQO1048576 SGS1:SGS1048576 RWW1:RWW1048576 RNA1:RNA1048576 RDE1:RDE1048576 QTI1:QTI1048576 QJM1:QJM1048576 PZQ1:PZQ1048576 PPU1:PPU1048576 PFY1:PFY1048576 OWC1:OWC1048576 OMG1:OMG1048576 OCK1:OCK1048576 NSO1:NSO1048576 NIS1:NIS1048576 MYW1:MYW1048576 MPA1:MPA1048576 MFE1:MFE1048576 LVI1:LVI1048576 LLM1:LLM1048576 LBQ1:LBQ1048576 KRU1:KRU1048576 KHY1:KHY1048576 JYC1:JYC1048576 JOG1:JOG1048576 JEK1:JEK1048576 IUO1:IUO1048576 IKS1:IKS1048576 IAW1:IAW1048576 HRA1:HRA1048576 HHE1:HHE1048576 GXI1:GXI1048576 GNM1:GNM1048576 GDQ1:GDQ1048576 FTU1:FTU1048576 FJY1:FJY1048576 FAC1:FAC1048576 EQG1:EQG1048576 EGK1:EGK1048576 DWO1:DWO1048576 DMS1:DMS1048576 DCW1:DCW1048576 CTA1:CTA1048576 CJE1:CJE1048576 BZI1:BZI1048576 BPM1:BPM1048576 BFQ1:BFQ1048576 AVU1:AVU1048576 ALY1:ALY1048576 ACC1:ACC1048576 SG1:SG1048576 IK1:IK1048576 B1:B1048576 WUX1:WUZ65537 WLB1:WLD65537 WBF1:WBH65537 VRJ1:VRL65537 VHN1:VHP65537 UXR1:UXT65537 UNV1:UNX65537 UDZ1:UEB65537 TUD1:TUF65537 TKH1:TKJ65537 TAL1:TAN65537 SQP1:SQR65537 SGT1:SGV65537 RWX1:RWZ65537 RNB1:RND65537 RDF1:RDH65537 QTJ1:QTL65537 QJN1:QJP65537 PZR1:PZT65537 PPV1:PPX65537 PFZ1:PGB65537 OWD1:OWF65537 OMH1:OMJ65537 OCL1:OCN65537 NSP1:NSR65537 NIT1:NIV65537 MYX1:MYZ65537 MPB1:MPD65537 MFF1:MFH65537 LVJ1:LVL65537 LLN1:LLP65537 LBR1:LBT65537 KRV1:KRX65537 KHZ1:KIB65537 JYD1:JYF65537 JOH1:JOJ65537 JEL1:JEN65537 IUP1:IUR65537 IKT1:IKV65537 IAX1:IAZ65537 HRB1:HRD65537 HHF1:HHH65537 GXJ1:GXL65537 GNN1:GNP65537 GDR1:GDT65537 FTV1:FTX65537 FJZ1:FKB65537 FAD1:FAF65537 EQH1:EQJ65537 EGL1:EGN65537 DWP1:DWR65537 DMT1:DMV65537 DCX1:DCZ65537 CTB1:CTD65537 CJF1:CJH65537 BZJ1:BZL65537 BPN1:BPP65537 BFR1:BFT65537 AVV1:AVX65537 ALZ1:AMB65537 ACD1:ACF65537 SH1:SJ65537 IL1:IN65537 I5:N6 WUV2:WUV65535 WKZ2:WKZ65535 WBD2:WBD65535 VRH2:VRH65535 VHL2:VHL65535 UXP2:UXP65535 UNT2:UNT65535 UDX2:UDX65535 TUB2:TUB65535 TKF2:TKF65535 TAJ2:TAJ65535 SQN2:SQN65535 SGR2:SGR65535 RWV2:RWV65535 RMZ2:RMZ65535 RDD2:RDD65535 QTH2:QTH65535 QJL2:QJL65535 PZP2:PZP65535 PPT2:PPT65535 PFX2:PFX65535 OWB2:OWB65535 OMF2:OMF65535 OCJ2:OCJ65535 NSN2:NSN65535 NIR2:NIR65535 MYV2:MYV65535 MOZ2:MOZ65535 MFD2:MFD65535 LVH2:LVH65535 LLL2:LLL65535 LBP2:LBP65535 KRT2:KRT65535 KHX2:KHX65535 JYB2:JYB65535 JOF2:JOF65535 JEJ2:JEJ65535 IUN2:IUN65535 IKR2:IKR65535 IAV2:IAV65535 HQZ2:HQZ65535 HHD2:HHD65535 GXH2:GXH65535 GNL2:GNL65535 GDP2:GDP65535 FTT2:FTT65535 FJX2:FJX65535 FAB2:FAB65535 EQF2:EQF65535 EGJ2:EGJ65535 DWN2:DWN65535 DMR2:DMR65535 DCV2:DCV65535 CSZ2:CSZ65535 CJD2:CJD65535 BZH2:BZH65535 BPL2:BPL65535 BFP2:BFP65535 AVT2:AVT65535 ALX2:ALX65535 ACB2:ACB65535 SF2:SF65535 IJ2:IJ65535 A2:A65535 WVA1:WVB1048576 WLE1:WLF1048576 WBI1:WBJ1048576 VRM1:VRN1048576 VHQ1:VHR1048576 UXU1:UXV1048576 UNY1:UNZ1048576 UEC1:UED1048576 TUG1:TUH1048576 TKK1:TKL1048576 TAO1:TAP1048576 SQS1:SQT1048576 SGW1:SGX1048576 RXA1:RXB1048576 RNE1:RNF1048576 RDI1:RDJ1048576 QTM1:QTN1048576 QJQ1:QJR1048576 PZU1:PZV1048576 PPY1:PPZ1048576 PGC1:PGD1048576 OWG1:OWH1048576 OMK1:OML1048576 OCO1:OCP1048576 NSS1:NST1048576 NIW1:NIX1048576 MZA1:MZB1048576 MPE1:MPF1048576 MFI1:MFJ1048576 LVM1:LVN1048576 LLQ1:LLR1048576 LBU1:LBV1048576 KRY1:KRZ1048576 KIC1:KID1048576 JYG1:JYH1048576 JOK1:JOL1048576 JEO1:JEP1048576 IUS1:IUT1048576 IKW1:IKX1048576 IBA1:IBB1048576 HRE1:HRF1048576 HHI1:HHJ1048576 GXM1:GXN1048576 GNQ1:GNR1048576 GDU1:GDV1048576 FTY1:FTZ1048576 FKC1:FKD1048576 FAG1:FAH1048576 EQK1:EQL1048576 EGO1:EGP1048576 DWS1:DWT1048576 DMW1:DMX1048576 DDA1:DDB1048576 CTE1:CTF1048576 CJI1:CJJ1048576 BZM1:BZN1048576 BPQ1:BPR1048576 BFU1:BFV1048576 AVY1:AVZ1048576 AMC1:AMD1048576 ACG1:ACH1048576 SK1:SL1048576 IO1:IP1048576 O1:II1048576 WVC1:WVH6 WLG1:WLL6 WBK1:WBP6 VRO1:VRT6 VHS1:VHX6 UXW1:UYB6 UOA1:UOF6 UEE1:UEJ6 TUI1:TUN6 TKM1:TKR6 TAQ1:TAV6 SQU1:SQZ6 SGY1:SHD6 RXC1:RXH6 RNG1:RNL6 RDK1:RDP6 QTO1:QTT6 QJS1:QJX6 PZW1:QAB6 PQA1:PQF6 PGE1:PGJ6 OWI1:OWN6 OMM1:OMR6 OCQ1:OCV6 NSU1:NSZ6 NIY1:NJD6 MZC1:MZH6 MPG1:MPL6 MFK1:MFP6 LVO1:LVT6 LLS1:LLX6 LBW1:LCB6 KSA1:KSF6 KIE1:KIJ6 JYI1:JYN6 JOM1:JOR6 JEQ1:JEV6 IUU1:IUZ6 IKY1:ILD6 IBC1:IBH6 HRG1:HRL6 HHK1:HHP6 GXO1:GXT6 GNS1:GNX6 GDW1:GEB6 FUA1:FUF6 FKE1:FKJ6 FAI1:FAN6 EQM1:EQR6 EGQ1:EGV6 DWU1:DWZ6 DMY1:DND6 DDC1:DDH6 CTG1:CTL6 CJK1:CJP6 BZO1:BZT6 BPS1:BPX6 BFW1:BGB6 AWA1:AWF6 AME1:AMJ6 ACI1:ACN6 SM1:SR6 IQ1:IV6 I1:N3 C1:D65537 E1:E3 F1:H3 F5:H1048576"/>
  </dataValidations>
  <hyperlinks>
    <hyperlink ref="A1" location="Index!A1" display="Index sheet"/>
  </hyperlinks>
  <printOptions horizontalCentered="1"/>
  <pageMargins left="0.27559055118110237" right="0.23622047244094491" top="0.59055118110236227" bottom="0.31496062992125984" header="0.51181102362204722" footer="0.27559055118110237"/>
  <pageSetup paperSize="9" scale="95" fitToHeight="2" orientation="landscape" r:id="rId1"/>
  <headerFooter alignWithMargins="0"/>
  <rowBreaks count="1" manualBreakCount="1">
    <brk id="37" min="3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42"/>
  <sheetViews>
    <sheetView workbookViewId="0">
      <selection activeCell="E20" sqref="E20"/>
    </sheetView>
  </sheetViews>
  <sheetFormatPr defaultColWidth="19.5703125" defaultRowHeight="15" x14ac:dyDescent="0.25"/>
  <cols>
    <col min="1" max="1" width="19.5703125" style="229"/>
  </cols>
  <sheetData>
    <row r="1" spans="1:3" ht="33" customHeight="1" x14ac:dyDescent="0.25">
      <c r="A1" s="259" t="s">
        <v>367</v>
      </c>
      <c r="B1" s="259"/>
      <c r="C1" s="259"/>
    </row>
    <row r="2" spans="1:3" ht="15.75" thickBot="1" x14ac:dyDescent="0.3">
      <c r="A2" s="262" t="s">
        <v>37</v>
      </c>
      <c r="B2" s="262"/>
      <c r="C2" s="262"/>
    </row>
    <row r="3" spans="1:3" x14ac:dyDescent="0.25">
      <c r="A3" s="265" t="s">
        <v>116</v>
      </c>
      <c r="B3" s="263" t="s">
        <v>117</v>
      </c>
      <c r="C3" s="264"/>
    </row>
    <row r="4" spans="1:3" ht="15.75" thickBot="1" x14ac:dyDescent="0.3">
      <c r="A4" s="266"/>
      <c r="B4" s="81" t="s">
        <v>118</v>
      </c>
      <c r="C4" s="81" t="s">
        <v>119</v>
      </c>
    </row>
    <row r="5" spans="1:3" x14ac:dyDescent="0.25">
      <c r="A5" s="172" t="s">
        <v>120</v>
      </c>
      <c r="B5" s="84"/>
      <c r="C5" s="84"/>
    </row>
    <row r="6" spans="1:3" x14ac:dyDescent="0.25">
      <c r="A6" s="172" t="s">
        <v>121</v>
      </c>
      <c r="B6" s="84"/>
      <c r="C6" s="84"/>
    </row>
    <row r="7" spans="1:3" x14ac:dyDescent="0.25">
      <c r="A7" s="173" t="s">
        <v>122</v>
      </c>
      <c r="B7" s="86">
        <v>3046.0069213929996</v>
      </c>
      <c r="C7" s="86">
        <v>3046.0069213929996</v>
      </c>
    </row>
    <row r="8" spans="1:3" x14ac:dyDescent="0.25">
      <c r="A8" s="173" t="s">
        <v>123</v>
      </c>
      <c r="B8" s="86">
        <v>0</v>
      </c>
      <c r="C8" s="86">
        <v>0</v>
      </c>
    </row>
    <row r="9" spans="1:3" x14ac:dyDescent="0.25">
      <c r="A9" s="173" t="s">
        <v>124</v>
      </c>
      <c r="B9" s="86">
        <v>0</v>
      </c>
      <c r="C9" s="86">
        <v>0</v>
      </c>
    </row>
    <row r="10" spans="1:3" x14ac:dyDescent="0.25">
      <c r="A10" s="173" t="s">
        <v>125</v>
      </c>
      <c r="B10" s="86">
        <v>1449.75799035775</v>
      </c>
      <c r="C10" s="86">
        <v>1449.75799035775</v>
      </c>
    </row>
    <row r="11" spans="1:3" x14ac:dyDescent="0.25">
      <c r="A11" s="173" t="s">
        <v>126</v>
      </c>
      <c r="B11" s="86">
        <v>1100.02530379975</v>
      </c>
      <c r="C11" s="86">
        <v>1100.02530379975</v>
      </c>
    </row>
    <row r="12" spans="1:3" x14ac:dyDescent="0.25">
      <c r="A12" s="120" t="s">
        <v>127</v>
      </c>
      <c r="B12" s="86">
        <v>1103.062956454</v>
      </c>
      <c r="C12" s="86">
        <v>1103.062956454</v>
      </c>
    </row>
    <row r="13" spans="1:3" x14ac:dyDescent="0.25">
      <c r="A13" s="120" t="s">
        <v>128</v>
      </c>
      <c r="B13" s="86">
        <v>567.50193111199997</v>
      </c>
      <c r="C13" s="86">
        <v>567.50193111199997</v>
      </c>
    </row>
    <row r="14" spans="1:3" x14ac:dyDescent="0.25">
      <c r="A14" s="173" t="s">
        <v>129</v>
      </c>
      <c r="B14" s="86">
        <v>1191.8609658175001</v>
      </c>
      <c r="C14" s="86">
        <v>1191.8609658175001</v>
      </c>
    </row>
    <row r="15" spans="1:3" x14ac:dyDescent="0.25">
      <c r="A15" s="173" t="s">
        <v>130</v>
      </c>
      <c r="B15" s="86">
        <v>0</v>
      </c>
      <c r="C15" s="86">
        <v>0</v>
      </c>
    </row>
    <row r="16" spans="1:3" x14ac:dyDescent="0.25">
      <c r="A16" s="173" t="s">
        <v>131</v>
      </c>
      <c r="B16" s="86">
        <v>0</v>
      </c>
      <c r="C16" s="86">
        <v>0</v>
      </c>
    </row>
    <row r="17" spans="1:3" x14ac:dyDescent="0.25">
      <c r="A17" s="173" t="s">
        <v>132</v>
      </c>
      <c r="B17" s="86">
        <v>969.8204140245</v>
      </c>
      <c r="C17" s="86">
        <v>969.8204140245</v>
      </c>
    </row>
    <row r="18" spans="1:3" x14ac:dyDescent="0.25">
      <c r="A18" s="173" t="s">
        <v>133</v>
      </c>
      <c r="B18" s="86">
        <v>960.32625501050018</v>
      </c>
      <c r="C18" s="86">
        <v>960.32625501050018</v>
      </c>
    </row>
    <row r="19" spans="1:3" x14ac:dyDescent="0.25">
      <c r="A19" s="173" t="s">
        <v>134</v>
      </c>
      <c r="B19" s="86">
        <v>153.54605073549999</v>
      </c>
      <c r="C19" s="86">
        <v>153.54605073549999</v>
      </c>
    </row>
    <row r="20" spans="1:3" x14ac:dyDescent="0.25">
      <c r="A20" s="173" t="s">
        <v>135</v>
      </c>
      <c r="B20" s="86">
        <v>0</v>
      </c>
      <c r="C20" s="86">
        <v>0</v>
      </c>
    </row>
    <row r="21" spans="1:3" x14ac:dyDescent="0.25">
      <c r="A21" s="120" t="s">
        <v>136</v>
      </c>
      <c r="B21" s="86">
        <v>925.81709148700008</v>
      </c>
      <c r="C21" s="86">
        <v>925.81709148700008</v>
      </c>
    </row>
    <row r="22" spans="1:3" x14ac:dyDescent="0.25">
      <c r="A22" s="120" t="s">
        <v>137</v>
      </c>
      <c r="B22" s="86">
        <v>2234.238853283</v>
      </c>
      <c r="C22" s="86">
        <v>2234.238853283</v>
      </c>
    </row>
    <row r="23" spans="1:3" x14ac:dyDescent="0.25">
      <c r="A23" s="174" t="s">
        <v>240</v>
      </c>
      <c r="B23" s="86">
        <v>0</v>
      </c>
      <c r="C23" s="86">
        <v>0</v>
      </c>
    </row>
    <row r="24" spans="1:3" x14ac:dyDescent="0.25">
      <c r="A24" s="174" t="s">
        <v>241</v>
      </c>
      <c r="B24" s="86">
        <v>0</v>
      </c>
      <c r="C24" s="86">
        <v>0</v>
      </c>
    </row>
    <row r="25" spans="1:3" x14ac:dyDescent="0.25">
      <c r="A25" s="175" t="s">
        <v>138</v>
      </c>
      <c r="B25" s="90">
        <v>13701.964733474499</v>
      </c>
      <c r="C25" s="91">
        <v>13701.964733474499</v>
      </c>
    </row>
    <row r="26" spans="1:3" x14ac:dyDescent="0.25">
      <c r="A26" s="173" t="s">
        <v>234</v>
      </c>
      <c r="B26" s="86">
        <v>66.622340399999985</v>
      </c>
      <c r="C26" s="86">
        <v>66.622340399999985</v>
      </c>
    </row>
    <row r="27" spans="1:3" x14ac:dyDescent="0.25">
      <c r="A27" s="173" t="s">
        <v>235</v>
      </c>
      <c r="B27" s="86">
        <v>3.0992861925000006</v>
      </c>
      <c r="C27" s="86">
        <v>3.0992861925000006</v>
      </c>
    </row>
    <row r="28" spans="1:3" x14ac:dyDescent="0.25">
      <c r="A28" s="173" t="s">
        <v>139</v>
      </c>
      <c r="B28" s="86">
        <v>0</v>
      </c>
      <c r="C28" s="86">
        <v>0</v>
      </c>
    </row>
    <row r="29" spans="1:3" x14ac:dyDescent="0.25">
      <c r="A29" s="173" t="s">
        <v>140</v>
      </c>
      <c r="B29" s="86">
        <v>0</v>
      </c>
      <c r="C29" s="86">
        <v>0</v>
      </c>
    </row>
    <row r="30" spans="1:3" x14ac:dyDescent="0.25">
      <c r="A30" s="173" t="s">
        <v>141</v>
      </c>
      <c r="B30" s="86">
        <v>0</v>
      </c>
      <c r="C30" s="86">
        <v>0</v>
      </c>
    </row>
    <row r="31" spans="1:3" x14ac:dyDescent="0.25">
      <c r="A31" s="173" t="s">
        <v>142</v>
      </c>
      <c r="B31" s="86">
        <v>0</v>
      </c>
      <c r="C31" s="86">
        <v>0</v>
      </c>
    </row>
    <row r="32" spans="1:3" x14ac:dyDescent="0.25">
      <c r="A32" s="173" t="s">
        <v>143</v>
      </c>
      <c r="B32" s="86">
        <v>126.70474518500001</v>
      </c>
      <c r="C32" s="86">
        <v>126.70474518500001</v>
      </c>
    </row>
    <row r="33" spans="1:3" x14ac:dyDescent="0.25">
      <c r="A33" s="173" t="s">
        <v>144</v>
      </c>
      <c r="B33" s="86">
        <v>0</v>
      </c>
      <c r="C33" s="86">
        <v>0</v>
      </c>
    </row>
    <row r="34" spans="1:3" x14ac:dyDescent="0.25">
      <c r="A34" s="173" t="s">
        <v>145</v>
      </c>
      <c r="B34" s="86">
        <v>-1.4110000000000002E-5</v>
      </c>
      <c r="C34" s="86">
        <v>-1.4110000000000002E-5</v>
      </c>
    </row>
    <row r="35" spans="1:3" x14ac:dyDescent="0.25">
      <c r="A35" s="173" t="s">
        <v>146</v>
      </c>
      <c r="B35" s="86">
        <v>38.488436797999995</v>
      </c>
      <c r="C35" s="86">
        <v>38.488436797999995</v>
      </c>
    </row>
    <row r="36" spans="1:3" x14ac:dyDescent="0.25">
      <c r="A36" s="173" t="s">
        <v>147</v>
      </c>
      <c r="B36" s="86">
        <v>7.9432245000000012</v>
      </c>
      <c r="C36" s="86">
        <v>7.9432245000000012</v>
      </c>
    </row>
    <row r="37" spans="1:3" x14ac:dyDescent="0.25">
      <c r="A37" s="173" t="s">
        <v>148</v>
      </c>
      <c r="B37" s="86">
        <v>0</v>
      </c>
      <c r="C37" s="86">
        <v>0</v>
      </c>
    </row>
    <row r="38" spans="1:3" x14ac:dyDescent="0.25">
      <c r="A38" s="173" t="s">
        <v>149</v>
      </c>
      <c r="B38" s="86">
        <v>0</v>
      </c>
      <c r="C38" s="86">
        <v>0</v>
      </c>
    </row>
    <row r="39" spans="1:3" x14ac:dyDescent="0.25">
      <c r="A39" s="173" t="s">
        <v>150</v>
      </c>
      <c r="B39" s="86">
        <v>6.1216235000000001</v>
      </c>
      <c r="C39" s="86">
        <v>6.1216235000000001</v>
      </c>
    </row>
    <row r="40" spans="1:3" x14ac:dyDescent="0.25">
      <c r="A40" s="173" t="s">
        <v>151</v>
      </c>
      <c r="B40" s="86">
        <v>430.38251449999996</v>
      </c>
      <c r="C40" s="86">
        <v>430.38251449999996</v>
      </c>
    </row>
    <row r="41" spans="1:3" x14ac:dyDescent="0.25">
      <c r="A41" s="173" t="s">
        <v>152</v>
      </c>
      <c r="B41" s="86">
        <v>0</v>
      </c>
      <c r="C41" s="86">
        <v>0</v>
      </c>
    </row>
    <row r="42" spans="1:3" x14ac:dyDescent="0.25">
      <c r="A42" s="173" t="s">
        <v>242</v>
      </c>
      <c r="B42" s="86">
        <v>63.233964999999998</v>
      </c>
      <c r="C42" s="86">
        <v>63.233964999999998</v>
      </c>
    </row>
    <row r="43" spans="1:3" x14ac:dyDescent="0.25">
      <c r="A43" s="173" t="s">
        <v>154</v>
      </c>
      <c r="B43" s="86">
        <v>105.63276324349998</v>
      </c>
      <c r="C43" s="86">
        <v>105.63276324349998</v>
      </c>
    </row>
    <row r="44" spans="1:3" x14ac:dyDescent="0.25">
      <c r="A44" s="176" t="s">
        <v>243</v>
      </c>
      <c r="B44" s="86">
        <v>10.7412375</v>
      </c>
      <c r="C44" s="86">
        <v>10.7412375</v>
      </c>
    </row>
    <row r="45" spans="1:3" x14ac:dyDescent="0.25">
      <c r="A45" s="176" t="s">
        <v>155</v>
      </c>
      <c r="B45" s="86">
        <v>9.211019993499999</v>
      </c>
      <c r="C45" s="86">
        <v>9.211019993499999</v>
      </c>
    </row>
    <row r="46" spans="1:3" x14ac:dyDescent="0.25">
      <c r="A46" s="176" t="s">
        <v>244</v>
      </c>
      <c r="B46" s="86">
        <v>2.8407020994999996</v>
      </c>
      <c r="C46" s="86">
        <v>2.8407020994999996</v>
      </c>
    </row>
    <row r="47" spans="1:3" x14ac:dyDescent="0.25">
      <c r="A47" s="176" t="s">
        <v>245</v>
      </c>
      <c r="B47" s="86">
        <v>0</v>
      </c>
      <c r="C47" s="86">
        <v>0</v>
      </c>
    </row>
    <row r="48" spans="1:3" x14ac:dyDescent="0.25">
      <c r="A48" s="176" t="s">
        <v>246</v>
      </c>
      <c r="B48" s="86">
        <v>2.8918444999999999</v>
      </c>
      <c r="C48" s="86">
        <v>2.8918444999999999</v>
      </c>
    </row>
    <row r="49" spans="1:3" x14ac:dyDescent="0.25">
      <c r="A49" s="175" t="s">
        <v>157</v>
      </c>
      <c r="B49" s="90">
        <v>873.91368930200008</v>
      </c>
      <c r="C49" s="90">
        <v>873.91368930200008</v>
      </c>
    </row>
    <row r="50" spans="1:3" x14ac:dyDescent="0.25">
      <c r="A50" s="119" t="s">
        <v>158</v>
      </c>
      <c r="B50" s="91">
        <v>14575.878422776499</v>
      </c>
      <c r="C50" s="91">
        <v>14575.878422776499</v>
      </c>
    </row>
    <row r="51" spans="1:3" x14ac:dyDescent="0.25">
      <c r="A51" s="119" t="s">
        <v>159</v>
      </c>
      <c r="B51" s="95"/>
      <c r="C51" s="95"/>
    </row>
    <row r="52" spans="1:3" x14ac:dyDescent="0.25">
      <c r="A52" s="119" t="s">
        <v>160</v>
      </c>
      <c r="B52" s="95"/>
      <c r="C52" s="95"/>
    </row>
    <row r="53" spans="1:3" x14ac:dyDescent="0.25">
      <c r="A53" s="119" t="s">
        <v>161</v>
      </c>
      <c r="B53" s="95"/>
      <c r="C53" s="95"/>
    </row>
    <row r="54" spans="1:3" x14ac:dyDescent="0.25">
      <c r="A54" s="120" t="s">
        <v>162</v>
      </c>
      <c r="B54" s="86">
        <v>1672.6948019430004</v>
      </c>
      <c r="C54" s="86">
        <v>1672.6948019430004</v>
      </c>
    </row>
    <row r="55" spans="1:3" x14ac:dyDescent="0.25">
      <c r="A55" s="120" t="s">
        <v>163</v>
      </c>
      <c r="B55" s="86">
        <v>413.67266022350003</v>
      </c>
      <c r="C55" s="86">
        <v>413.67266022350003</v>
      </c>
    </row>
    <row r="56" spans="1:3" x14ac:dyDescent="0.25">
      <c r="A56" s="119" t="s">
        <v>164</v>
      </c>
      <c r="B56" s="91">
        <v>2086.3674621665004</v>
      </c>
      <c r="C56" s="91">
        <v>2086.3674621665004</v>
      </c>
    </row>
    <row r="57" spans="1:3" x14ac:dyDescent="0.25">
      <c r="A57" s="119" t="s">
        <v>165</v>
      </c>
      <c r="B57" s="97"/>
      <c r="C57" s="97"/>
    </row>
    <row r="58" spans="1:3" x14ac:dyDescent="0.25">
      <c r="A58" s="177" t="s">
        <v>166</v>
      </c>
      <c r="B58" s="86">
        <v>0</v>
      </c>
      <c r="C58" s="86">
        <v>0</v>
      </c>
    </row>
    <row r="59" spans="1:3" x14ac:dyDescent="0.25">
      <c r="A59" s="177" t="s">
        <v>167</v>
      </c>
      <c r="B59" s="86">
        <v>0</v>
      </c>
      <c r="C59" s="86">
        <v>0</v>
      </c>
    </row>
    <row r="60" spans="1:3" x14ac:dyDescent="0.25">
      <c r="A60" s="177" t="s">
        <v>168</v>
      </c>
      <c r="B60" s="86">
        <v>0</v>
      </c>
      <c r="C60" s="86">
        <v>0</v>
      </c>
    </row>
    <row r="61" spans="1:3" x14ac:dyDescent="0.25">
      <c r="A61" s="177" t="s">
        <v>169</v>
      </c>
      <c r="B61" s="86">
        <v>1080.7120554005</v>
      </c>
      <c r="C61" s="86">
        <v>1080.7120554005</v>
      </c>
    </row>
    <row r="62" spans="1:3" x14ac:dyDescent="0.25">
      <c r="A62" s="177" t="s">
        <v>170</v>
      </c>
      <c r="B62" s="86">
        <v>0</v>
      </c>
      <c r="C62" s="86">
        <v>0</v>
      </c>
    </row>
    <row r="63" spans="1:3" x14ac:dyDescent="0.25">
      <c r="A63" s="119" t="s">
        <v>171</v>
      </c>
      <c r="B63" s="91">
        <v>1080.7120554005</v>
      </c>
      <c r="C63" s="91">
        <v>1080.7120554005</v>
      </c>
    </row>
    <row r="64" spans="1:3" x14ac:dyDescent="0.25">
      <c r="A64" s="119" t="s">
        <v>172</v>
      </c>
      <c r="B64" s="91">
        <v>3167.0795175670005</v>
      </c>
      <c r="C64" s="91">
        <v>3167.0795175670005</v>
      </c>
    </row>
    <row r="65" spans="1:3" x14ac:dyDescent="0.25">
      <c r="A65" s="119" t="s">
        <v>173</v>
      </c>
      <c r="B65" s="84"/>
      <c r="C65" s="84"/>
    </row>
    <row r="66" spans="1:3" x14ac:dyDescent="0.25">
      <c r="A66" s="120" t="s">
        <v>174</v>
      </c>
      <c r="B66" s="86">
        <v>225.15162900699997</v>
      </c>
      <c r="C66" s="86">
        <v>225.15162900699997</v>
      </c>
    </row>
    <row r="67" spans="1:3" x14ac:dyDescent="0.25">
      <c r="A67" s="120" t="s">
        <v>175</v>
      </c>
      <c r="B67" s="86">
        <v>399.02918511050007</v>
      </c>
      <c r="C67" s="86">
        <v>399.02918511050007</v>
      </c>
    </row>
    <row r="68" spans="1:3" x14ac:dyDescent="0.25">
      <c r="A68" s="119" t="s">
        <v>176</v>
      </c>
      <c r="B68" s="91">
        <v>624.18081411750006</v>
      </c>
      <c r="C68" s="91">
        <v>624.18081411750006</v>
      </c>
    </row>
    <row r="69" spans="1:3" x14ac:dyDescent="0.25">
      <c r="A69" s="119" t="s">
        <v>177</v>
      </c>
      <c r="B69" s="84"/>
      <c r="C69" s="84"/>
    </row>
    <row r="70" spans="1:3" x14ac:dyDescent="0.25">
      <c r="A70" s="120" t="s">
        <v>178</v>
      </c>
      <c r="B70" s="86">
        <v>98.651223431000005</v>
      </c>
      <c r="C70" s="86">
        <v>98.651223431000005</v>
      </c>
    </row>
    <row r="71" spans="1:3" x14ac:dyDescent="0.25">
      <c r="A71" s="120" t="s">
        <v>179</v>
      </c>
      <c r="B71" s="86">
        <v>350.9345079245</v>
      </c>
      <c r="C71" s="86">
        <v>350.9345079245</v>
      </c>
    </row>
    <row r="72" spans="1:3" x14ac:dyDescent="0.25">
      <c r="A72" s="120" t="s">
        <v>180</v>
      </c>
      <c r="B72" s="86">
        <v>327.70932516750003</v>
      </c>
      <c r="C72" s="86">
        <v>327.70932516750003</v>
      </c>
    </row>
    <row r="73" spans="1:3" x14ac:dyDescent="0.25">
      <c r="A73" s="119" t="s">
        <v>181</v>
      </c>
      <c r="B73" s="91">
        <v>777.29505652300008</v>
      </c>
      <c r="C73" s="91">
        <v>777.29505652300008</v>
      </c>
    </row>
    <row r="74" spans="1:3" x14ac:dyDescent="0.25">
      <c r="A74" s="119" t="s">
        <v>182</v>
      </c>
      <c r="B74" s="84"/>
      <c r="C74" s="84"/>
    </row>
    <row r="75" spans="1:3" x14ac:dyDescent="0.25">
      <c r="A75" s="120" t="s">
        <v>183</v>
      </c>
      <c r="B75" s="86">
        <v>2603.172432074</v>
      </c>
      <c r="C75" s="86">
        <v>2603.172432074</v>
      </c>
    </row>
    <row r="76" spans="1:3" x14ac:dyDescent="0.25">
      <c r="A76" s="120" t="s">
        <v>184</v>
      </c>
      <c r="B76" s="86">
        <v>863.4819243154999</v>
      </c>
      <c r="C76" s="86">
        <v>863.4819243154999</v>
      </c>
    </row>
    <row r="77" spans="1:3" x14ac:dyDescent="0.25">
      <c r="A77" s="119" t="s">
        <v>185</v>
      </c>
      <c r="B77" s="91">
        <v>3466.6543563894998</v>
      </c>
      <c r="C77" s="91">
        <v>3466.6543563894998</v>
      </c>
    </row>
    <row r="78" spans="1:3" x14ac:dyDescent="0.25">
      <c r="A78" s="119" t="s">
        <v>186</v>
      </c>
      <c r="B78" s="84"/>
      <c r="C78" s="84"/>
    </row>
    <row r="79" spans="1:3" x14ac:dyDescent="0.25">
      <c r="A79" s="178" t="s">
        <v>237</v>
      </c>
      <c r="B79" s="86">
        <v>421.84326455149994</v>
      </c>
      <c r="C79" s="86">
        <v>421.84326455149994</v>
      </c>
    </row>
    <row r="80" spans="1:3" x14ac:dyDescent="0.25">
      <c r="A80" s="179" t="s">
        <v>247</v>
      </c>
      <c r="B80" s="86">
        <v>52.70344094875</v>
      </c>
      <c r="C80" s="86">
        <v>52.70344094875</v>
      </c>
    </row>
    <row r="81" spans="1:3" x14ac:dyDescent="0.25">
      <c r="A81" s="118" t="s">
        <v>248</v>
      </c>
      <c r="B81" s="86">
        <v>530.05430999800001</v>
      </c>
      <c r="C81" s="86">
        <v>530.05430999800001</v>
      </c>
    </row>
    <row r="82" spans="1:3" x14ac:dyDescent="0.25">
      <c r="A82" s="118" t="s">
        <v>249</v>
      </c>
      <c r="B82" s="86">
        <v>226.94222328200001</v>
      </c>
      <c r="C82" s="86">
        <v>226.94222328200001</v>
      </c>
    </row>
    <row r="83" spans="1:3" x14ac:dyDescent="0.25">
      <c r="A83" s="119" t="s">
        <v>187</v>
      </c>
      <c r="B83" s="91">
        <v>9266.7529833772496</v>
      </c>
      <c r="C83" s="91">
        <v>9266.7529833772496</v>
      </c>
    </row>
    <row r="84" spans="1:3" x14ac:dyDescent="0.25">
      <c r="A84" s="119" t="s">
        <v>188</v>
      </c>
      <c r="B84" s="95"/>
      <c r="C84" s="95"/>
    </row>
    <row r="85" spans="1:3" x14ac:dyDescent="0.25">
      <c r="A85" s="180" t="s">
        <v>189</v>
      </c>
      <c r="B85" s="86">
        <v>9.3985164954999991</v>
      </c>
      <c r="C85" s="86">
        <v>9.3985164954999991</v>
      </c>
    </row>
    <row r="86" spans="1:3" x14ac:dyDescent="0.25">
      <c r="A86" s="180" t="s">
        <v>190</v>
      </c>
      <c r="B86" s="86">
        <v>0</v>
      </c>
      <c r="C86" s="86">
        <v>0</v>
      </c>
    </row>
    <row r="87" spans="1:3" x14ac:dyDescent="0.25">
      <c r="A87" s="180" t="s">
        <v>191</v>
      </c>
      <c r="B87" s="86">
        <v>33.267193562999999</v>
      </c>
      <c r="C87" s="86">
        <v>33.267193562999999</v>
      </c>
    </row>
    <row r="88" spans="1:3" x14ac:dyDescent="0.25">
      <c r="A88" s="180" t="s">
        <v>192</v>
      </c>
      <c r="B88" s="86">
        <v>0</v>
      </c>
      <c r="C88" s="86">
        <v>0</v>
      </c>
    </row>
    <row r="89" spans="1:3" x14ac:dyDescent="0.25">
      <c r="A89" s="181" t="s">
        <v>193</v>
      </c>
      <c r="B89" s="91">
        <v>42.665710058499997</v>
      </c>
      <c r="C89" s="91">
        <v>42.665710058499997</v>
      </c>
    </row>
    <row r="90" spans="1:3" x14ac:dyDescent="0.25">
      <c r="A90" s="119" t="s">
        <v>194</v>
      </c>
      <c r="B90" s="95"/>
      <c r="C90" s="95"/>
    </row>
    <row r="91" spans="1:3" x14ac:dyDescent="0.25">
      <c r="A91" s="182" t="s">
        <v>195</v>
      </c>
      <c r="B91" s="86">
        <v>0</v>
      </c>
      <c r="C91" s="86">
        <v>0</v>
      </c>
    </row>
    <row r="92" spans="1:3" x14ac:dyDescent="0.25">
      <c r="A92" s="182" t="s">
        <v>196</v>
      </c>
      <c r="B92" s="86">
        <v>0</v>
      </c>
      <c r="C92" s="86">
        <v>0</v>
      </c>
    </row>
    <row r="93" spans="1:3" x14ac:dyDescent="0.25">
      <c r="A93" s="182" t="s">
        <v>197</v>
      </c>
      <c r="B93" s="86">
        <v>0</v>
      </c>
      <c r="C93" s="86">
        <v>0</v>
      </c>
    </row>
    <row r="94" spans="1:3" x14ac:dyDescent="0.25">
      <c r="A94" s="182" t="s">
        <v>198</v>
      </c>
      <c r="B94" s="86">
        <v>0</v>
      </c>
      <c r="C94" s="86">
        <v>0</v>
      </c>
    </row>
    <row r="95" spans="1:3" x14ac:dyDescent="0.25">
      <c r="A95" s="182" t="s">
        <v>199</v>
      </c>
      <c r="B95" s="86">
        <v>0</v>
      </c>
      <c r="C95" s="86">
        <v>0</v>
      </c>
    </row>
    <row r="96" spans="1:3" x14ac:dyDescent="0.25">
      <c r="A96" s="182" t="s">
        <v>200</v>
      </c>
      <c r="B96" s="86">
        <v>0</v>
      </c>
      <c r="C96" s="86">
        <v>0</v>
      </c>
    </row>
    <row r="97" spans="1:3" x14ac:dyDescent="0.25">
      <c r="A97" s="182" t="s">
        <v>201</v>
      </c>
      <c r="B97" s="86">
        <v>0</v>
      </c>
      <c r="C97" s="86">
        <v>0</v>
      </c>
    </row>
    <row r="98" spans="1:3" x14ac:dyDescent="0.25">
      <c r="A98" s="182" t="s">
        <v>202</v>
      </c>
      <c r="B98" s="86">
        <v>0</v>
      </c>
      <c r="C98" s="86">
        <v>0</v>
      </c>
    </row>
    <row r="99" spans="1:3" x14ac:dyDescent="0.25">
      <c r="A99" s="182" t="s">
        <v>203</v>
      </c>
      <c r="B99" s="86">
        <v>0</v>
      </c>
      <c r="C99" s="86">
        <v>0</v>
      </c>
    </row>
    <row r="100" spans="1:3" x14ac:dyDescent="0.25">
      <c r="A100" s="119" t="s">
        <v>204</v>
      </c>
      <c r="B100" s="91">
        <v>0</v>
      </c>
      <c r="C100" s="91">
        <v>0</v>
      </c>
    </row>
    <row r="101" spans="1:3" x14ac:dyDescent="0.25">
      <c r="A101" s="119" t="s">
        <v>205</v>
      </c>
      <c r="B101" s="84"/>
      <c r="C101" s="84"/>
    </row>
    <row r="102" spans="1:3" x14ac:dyDescent="0.25">
      <c r="A102" s="182" t="s">
        <v>206</v>
      </c>
      <c r="B102" s="86">
        <v>48.622646000000003</v>
      </c>
      <c r="C102" s="86">
        <v>48.622646000000003</v>
      </c>
    </row>
    <row r="103" spans="1:3" x14ac:dyDescent="0.25">
      <c r="A103" s="182" t="s">
        <v>207</v>
      </c>
      <c r="B103" s="86">
        <v>8.2836599999999994</v>
      </c>
      <c r="C103" s="86">
        <v>8.2836599999999994</v>
      </c>
    </row>
    <row r="104" spans="1:3" x14ac:dyDescent="0.25">
      <c r="A104" s="182" t="s">
        <v>208</v>
      </c>
      <c r="B104" s="86">
        <v>0</v>
      </c>
      <c r="C104" s="86">
        <v>0</v>
      </c>
    </row>
    <row r="105" spans="1:3" x14ac:dyDescent="0.25">
      <c r="A105" s="182" t="s">
        <v>209</v>
      </c>
      <c r="B105" s="86">
        <v>12.167919999999999</v>
      </c>
      <c r="C105" s="86">
        <v>12.167919999999999</v>
      </c>
    </row>
    <row r="106" spans="1:3" x14ac:dyDescent="0.25">
      <c r="A106" s="182" t="s">
        <v>210</v>
      </c>
      <c r="B106" s="86">
        <v>207.24420000000003</v>
      </c>
      <c r="C106" s="86">
        <v>207.24420000000003</v>
      </c>
    </row>
    <row r="107" spans="1:3" x14ac:dyDescent="0.25">
      <c r="A107" s="182" t="s">
        <v>211</v>
      </c>
      <c r="B107" s="86">
        <v>1.6824900000000003</v>
      </c>
      <c r="C107" s="86">
        <v>1.6824900000000003</v>
      </c>
    </row>
    <row r="108" spans="1:3" x14ac:dyDescent="0.25">
      <c r="A108" s="182" t="s">
        <v>212</v>
      </c>
      <c r="B108" s="86">
        <v>0</v>
      </c>
      <c r="C108" s="86">
        <v>0</v>
      </c>
    </row>
    <row r="109" spans="1:3" x14ac:dyDescent="0.25">
      <c r="A109" s="182" t="s">
        <v>213</v>
      </c>
      <c r="B109" s="86">
        <v>960.2840336631283</v>
      </c>
      <c r="C109" s="86">
        <v>960.2840336631283</v>
      </c>
    </row>
    <row r="110" spans="1:3" x14ac:dyDescent="0.25">
      <c r="A110" s="119" t="s">
        <v>214</v>
      </c>
      <c r="B110" s="91">
        <v>1238.2849496631284</v>
      </c>
      <c r="C110" s="91">
        <v>1238.2849496631284</v>
      </c>
    </row>
    <row r="111" spans="1:3" x14ac:dyDescent="0.25">
      <c r="A111" s="184"/>
      <c r="B111" s="84"/>
      <c r="C111" s="84"/>
    </row>
    <row r="112" spans="1:3" x14ac:dyDescent="0.25">
      <c r="A112" s="184" t="s">
        <v>215</v>
      </c>
      <c r="B112" s="84"/>
      <c r="C112" s="84"/>
    </row>
    <row r="113" spans="1:3" x14ac:dyDescent="0.25">
      <c r="A113" s="182" t="s">
        <v>216</v>
      </c>
      <c r="B113" s="86">
        <v>0</v>
      </c>
      <c r="C113" s="86">
        <v>0</v>
      </c>
    </row>
    <row r="114" spans="1:3" x14ac:dyDescent="0.25">
      <c r="A114" s="182" t="s">
        <v>217</v>
      </c>
      <c r="B114" s="86">
        <v>0</v>
      </c>
      <c r="C114" s="86">
        <v>0</v>
      </c>
    </row>
    <row r="115" spans="1:3" x14ac:dyDescent="0.25">
      <c r="A115" s="182" t="s">
        <v>218</v>
      </c>
      <c r="B115" s="86">
        <v>0</v>
      </c>
      <c r="C115" s="86">
        <v>0</v>
      </c>
    </row>
    <row r="116" spans="1:3" x14ac:dyDescent="0.25">
      <c r="A116" s="182" t="s">
        <v>219</v>
      </c>
      <c r="B116" s="86">
        <v>0</v>
      </c>
      <c r="C116" s="86">
        <v>0</v>
      </c>
    </row>
    <row r="117" spans="1:3" x14ac:dyDescent="0.25">
      <c r="A117" s="185" t="s">
        <v>250</v>
      </c>
      <c r="B117" s="86">
        <v>1677.4814600000002</v>
      </c>
      <c r="C117" s="86">
        <v>1677.4814600000002</v>
      </c>
    </row>
    <row r="118" spans="1:3" x14ac:dyDescent="0.25">
      <c r="A118" s="185" t="s">
        <v>251</v>
      </c>
      <c r="B118" s="86">
        <v>1054.323187</v>
      </c>
      <c r="C118" s="86">
        <v>1054.323187</v>
      </c>
    </row>
    <row r="119" spans="1:3" x14ac:dyDescent="0.25">
      <c r="A119" s="185" t="s">
        <v>238</v>
      </c>
      <c r="B119" s="86">
        <v>1349.0028153025</v>
      </c>
      <c r="C119" s="86">
        <v>1349.0028153025</v>
      </c>
    </row>
    <row r="120" spans="1:3" x14ac:dyDescent="0.25">
      <c r="A120" s="185" t="s">
        <v>239</v>
      </c>
      <c r="B120" s="86">
        <v>2950.1509766909253</v>
      </c>
      <c r="C120" s="86">
        <v>2950.1509766909253</v>
      </c>
    </row>
    <row r="121" spans="1:3" x14ac:dyDescent="0.25">
      <c r="A121" s="184" t="s">
        <v>220</v>
      </c>
      <c r="B121" s="91">
        <v>7030.9584389934253</v>
      </c>
      <c r="C121" s="91">
        <v>7030.9584389934253</v>
      </c>
    </row>
    <row r="122" spans="1:3" x14ac:dyDescent="0.25">
      <c r="A122" s="119" t="s">
        <v>221</v>
      </c>
      <c r="B122" s="84"/>
      <c r="C122" s="84"/>
    </row>
    <row r="123" spans="1:3" x14ac:dyDescent="0.25">
      <c r="A123" s="182" t="s">
        <v>222</v>
      </c>
      <c r="B123" s="86">
        <v>0</v>
      </c>
      <c r="C123" s="86">
        <v>0</v>
      </c>
    </row>
    <row r="124" spans="1:3" x14ac:dyDescent="0.25">
      <c r="A124" s="182" t="s">
        <v>223</v>
      </c>
      <c r="B124" s="86">
        <v>0</v>
      </c>
      <c r="C124" s="86">
        <v>0</v>
      </c>
    </row>
    <row r="125" spans="1:3" x14ac:dyDescent="0.25">
      <c r="A125" s="186" t="s">
        <v>224</v>
      </c>
      <c r="B125" s="86">
        <v>0</v>
      </c>
      <c r="C125" s="86">
        <v>0</v>
      </c>
    </row>
    <row r="126" spans="1:3" x14ac:dyDescent="0.25">
      <c r="A126" s="186" t="s">
        <v>225</v>
      </c>
      <c r="B126" s="86">
        <v>0</v>
      </c>
      <c r="C126" s="86">
        <v>0</v>
      </c>
    </row>
    <row r="127" spans="1:3" x14ac:dyDescent="0.25">
      <c r="A127" s="186" t="s">
        <v>226</v>
      </c>
      <c r="B127" s="86">
        <v>0</v>
      </c>
      <c r="C127" s="86">
        <v>0</v>
      </c>
    </row>
    <row r="128" spans="1:3" x14ac:dyDescent="0.25">
      <c r="A128" s="186" t="s">
        <v>227</v>
      </c>
      <c r="B128" s="86">
        <v>0</v>
      </c>
      <c r="C128" s="86">
        <v>0</v>
      </c>
    </row>
    <row r="129" spans="1:3" x14ac:dyDescent="0.25">
      <c r="A129" s="182" t="s">
        <v>228</v>
      </c>
      <c r="B129" s="86">
        <v>281.92191870900001</v>
      </c>
      <c r="C129" s="86">
        <v>281.92191870900001</v>
      </c>
    </row>
    <row r="130" spans="1:3" x14ac:dyDescent="0.25">
      <c r="A130" s="187" t="s">
        <v>229</v>
      </c>
      <c r="B130" s="86">
        <v>4365.0014730397515</v>
      </c>
      <c r="C130" s="86">
        <v>4365.0014730397515</v>
      </c>
    </row>
    <row r="131" spans="1:3" x14ac:dyDescent="0.25">
      <c r="A131" s="183" t="s">
        <v>252</v>
      </c>
      <c r="B131" s="86">
        <v>0</v>
      </c>
      <c r="C131" s="86">
        <v>0</v>
      </c>
    </row>
    <row r="132" spans="1:3" x14ac:dyDescent="0.25">
      <c r="A132" s="183"/>
      <c r="B132" s="86">
        <v>0</v>
      </c>
      <c r="C132" s="86">
        <v>0</v>
      </c>
    </row>
    <row r="133" spans="1:3" x14ac:dyDescent="0.25">
      <c r="A133" s="183" t="s">
        <v>253</v>
      </c>
      <c r="B133" s="86">
        <v>0</v>
      </c>
      <c r="C133" s="86">
        <v>0</v>
      </c>
    </row>
    <row r="134" spans="1:3" x14ac:dyDescent="0.25">
      <c r="A134" s="183" t="s">
        <v>254</v>
      </c>
      <c r="B134" s="86">
        <v>0</v>
      </c>
      <c r="C134" s="86">
        <v>0</v>
      </c>
    </row>
    <row r="135" spans="1:3" x14ac:dyDescent="0.25">
      <c r="A135" s="183" t="s">
        <v>255</v>
      </c>
      <c r="B135" s="86">
        <v>0</v>
      </c>
      <c r="C135" s="86">
        <v>0</v>
      </c>
    </row>
    <row r="136" spans="1:3" x14ac:dyDescent="0.25">
      <c r="A136" s="183" t="s">
        <v>256</v>
      </c>
      <c r="B136" s="86">
        <v>0</v>
      </c>
      <c r="C136" s="86">
        <v>0</v>
      </c>
    </row>
    <row r="137" spans="1:3" x14ac:dyDescent="0.25">
      <c r="A137" s="183" t="s">
        <v>257</v>
      </c>
      <c r="B137" s="86">
        <v>0</v>
      </c>
      <c r="C137" s="86">
        <v>0</v>
      </c>
    </row>
    <row r="138" spans="1:3" x14ac:dyDescent="0.25">
      <c r="A138" s="119" t="s">
        <v>230</v>
      </c>
      <c r="B138" s="91">
        <v>4646.9233917487518</v>
      </c>
      <c r="C138" s="91">
        <v>4646.9233917487518</v>
      </c>
    </row>
    <row r="139" spans="1:3" x14ac:dyDescent="0.25">
      <c r="A139" s="121" t="s">
        <v>231</v>
      </c>
      <c r="B139" s="91">
        <v>36801.463896617555</v>
      </c>
      <c r="C139" s="91">
        <v>36801.463896617555</v>
      </c>
    </row>
    <row r="140" spans="1:3" ht="15.75" thickBot="1" x14ac:dyDescent="0.3">
      <c r="A140" s="260" t="str">
        <f>[2]Notes!$C$9</f>
        <v>2017-18</v>
      </c>
      <c r="B140" s="260"/>
      <c r="C140" s="260"/>
    </row>
    <row r="141" spans="1:3" x14ac:dyDescent="0.25">
      <c r="A141" s="170" t="s">
        <v>116</v>
      </c>
      <c r="B141" s="263" t="s">
        <v>117</v>
      </c>
      <c r="C141" s="264"/>
    </row>
    <row r="142" spans="1:3" ht="15.75" thickBot="1" x14ac:dyDescent="0.3">
      <c r="A142" s="171"/>
      <c r="B142" s="112" t="s">
        <v>118</v>
      </c>
      <c r="C142" s="81" t="s">
        <v>119</v>
      </c>
    </row>
    <row r="143" spans="1:3" x14ac:dyDescent="0.25">
      <c r="A143" s="172" t="s">
        <v>120</v>
      </c>
      <c r="B143" s="84"/>
      <c r="C143" s="84"/>
    </row>
    <row r="144" spans="1:3" x14ac:dyDescent="0.25">
      <c r="A144" s="172" t="s">
        <v>121</v>
      </c>
      <c r="B144" s="84"/>
      <c r="C144" s="84"/>
    </row>
    <row r="145" spans="1:3" x14ac:dyDescent="0.25">
      <c r="A145" s="173" t="s">
        <v>122</v>
      </c>
      <c r="B145" s="86">
        <v>186.78614811296669</v>
      </c>
      <c r="C145" s="86">
        <v>186.78614811296669</v>
      </c>
    </row>
    <row r="146" spans="1:3" x14ac:dyDescent="0.25">
      <c r="A146" s="173" t="s">
        <v>123</v>
      </c>
      <c r="B146" s="86">
        <v>186.78614811296669</v>
      </c>
      <c r="C146" s="86">
        <v>186.78614811296669</v>
      </c>
    </row>
    <row r="147" spans="1:3" x14ac:dyDescent="0.25">
      <c r="A147" s="173" t="s">
        <v>124</v>
      </c>
      <c r="B147" s="86">
        <v>186.78614811296669</v>
      </c>
      <c r="C147" s="86">
        <v>186.78614811296669</v>
      </c>
    </row>
    <row r="148" spans="1:3" x14ac:dyDescent="0.25">
      <c r="A148" s="173" t="s">
        <v>125</v>
      </c>
      <c r="B148" s="86">
        <v>269.65267459839998</v>
      </c>
      <c r="C148" s="86">
        <v>269.65267459839998</v>
      </c>
    </row>
    <row r="149" spans="1:3" x14ac:dyDescent="0.25">
      <c r="A149" s="173" t="s">
        <v>126</v>
      </c>
      <c r="B149" s="86">
        <v>204.56516828525002</v>
      </c>
      <c r="C149" s="86">
        <v>204.56516828525002</v>
      </c>
    </row>
    <row r="150" spans="1:3" x14ac:dyDescent="0.25">
      <c r="A150" s="120" t="s">
        <v>127</v>
      </c>
      <c r="B150" s="86">
        <v>211.99109902025003</v>
      </c>
      <c r="C150" s="86">
        <v>211.99109902025003</v>
      </c>
    </row>
    <row r="151" spans="1:3" x14ac:dyDescent="0.25">
      <c r="A151" s="120" t="s">
        <v>128</v>
      </c>
      <c r="B151" s="86">
        <v>92.935712892750004</v>
      </c>
      <c r="C151" s="86">
        <v>92.935712892750004</v>
      </c>
    </row>
    <row r="152" spans="1:3" x14ac:dyDescent="0.25">
      <c r="A152" s="173" t="s">
        <v>129</v>
      </c>
      <c r="B152" s="86">
        <v>671.37037206362095</v>
      </c>
      <c r="C152" s="86">
        <v>671.37037206362095</v>
      </c>
    </row>
    <row r="153" spans="1:3" x14ac:dyDescent="0.25">
      <c r="A153" s="173" t="s">
        <v>130</v>
      </c>
      <c r="B153" s="86">
        <v>788.56531851708075</v>
      </c>
      <c r="C153" s="86">
        <v>788.56531851708075</v>
      </c>
    </row>
    <row r="154" spans="1:3" x14ac:dyDescent="0.25">
      <c r="A154" s="173" t="s">
        <v>131</v>
      </c>
      <c r="B154" s="86">
        <v>788.56731958039927</v>
      </c>
      <c r="C154" s="86">
        <v>788.56731958039927</v>
      </c>
    </row>
    <row r="155" spans="1:3" x14ac:dyDescent="0.25">
      <c r="A155" s="173" t="s">
        <v>132</v>
      </c>
      <c r="B155" s="86">
        <v>1714.8444811986938</v>
      </c>
      <c r="C155" s="86">
        <v>1714.8444811986938</v>
      </c>
    </row>
    <row r="156" spans="1:3" x14ac:dyDescent="0.25">
      <c r="A156" s="173" t="s">
        <v>133</v>
      </c>
      <c r="B156" s="113">
        <v>1767.3149959044408</v>
      </c>
      <c r="C156" s="113">
        <v>1705.1026186100889</v>
      </c>
    </row>
    <row r="157" spans="1:3" x14ac:dyDescent="0.25">
      <c r="A157" s="173" t="s">
        <v>134</v>
      </c>
      <c r="B157" s="86">
        <v>250.66088920680653</v>
      </c>
      <c r="C157" s="86">
        <v>250.66088920680653</v>
      </c>
    </row>
    <row r="158" spans="1:3" x14ac:dyDescent="0.25">
      <c r="A158" s="173" t="s">
        <v>135</v>
      </c>
      <c r="B158" s="86">
        <v>0</v>
      </c>
      <c r="C158" s="86">
        <v>0</v>
      </c>
    </row>
    <row r="159" spans="1:3" x14ac:dyDescent="0.25">
      <c r="A159" s="120" t="s">
        <v>136</v>
      </c>
      <c r="B159" s="86">
        <v>1841.0979292045001</v>
      </c>
      <c r="C159" s="86">
        <v>1841.0979292045001</v>
      </c>
    </row>
    <row r="160" spans="1:3" x14ac:dyDescent="0.25">
      <c r="A160" s="120" t="s">
        <v>137</v>
      </c>
      <c r="B160" s="86">
        <v>2554.5599512265362</v>
      </c>
      <c r="C160" s="86">
        <v>2554.5599512265362</v>
      </c>
    </row>
    <row r="161" spans="1:3" x14ac:dyDescent="0.25">
      <c r="A161" s="174" t="s">
        <v>258</v>
      </c>
      <c r="B161" s="86">
        <v>0</v>
      </c>
      <c r="C161" s="86">
        <v>0</v>
      </c>
    </row>
    <row r="162" spans="1:3" x14ac:dyDescent="0.25">
      <c r="A162" s="174" t="s">
        <v>259</v>
      </c>
      <c r="B162" s="86">
        <v>0</v>
      </c>
      <c r="C162" s="86">
        <v>0</v>
      </c>
    </row>
    <row r="163" spans="1:3" x14ac:dyDescent="0.25">
      <c r="A163" s="175" t="s">
        <v>138</v>
      </c>
      <c r="B163" s="90">
        <v>11716.484356037628</v>
      </c>
      <c r="C163" s="91">
        <v>11654.271978743276</v>
      </c>
    </row>
    <row r="164" spans="1:3" x14ac:dyDescent="0.25">
      <c r="A164" s="173" t="s">
        <v>234</v>
      </c>
      <c r="B164" s="86">
        <v>46.042171679999996</v>
      </c>
      <c r="C164" s="86">
        <v>46.042171679999996</v>
      </c>
    </row>
    <row r="165" spans="1:3" x14ac:dyDescent="0.25">
      <c r="A165" s="173" t="s">
        <v>260</v>
      </c>
      <c r="B165" s="86">
        <v>1.5635008799999999</v>
      </c>
      <c r="C165" s="86">
        <v>1.5635008799999999</v>
      </c>
    </row>
    <row r="166" spans="1:3" x14ac:dyDescent="0.25">
      <c r="A166" s="173" t="s">
        <v>139</v>
      </c>
      <c r="B166" s="86">
        <v>0</v>
      </c>
      <c r="C166" s="86">
        <v>0</v>
      </c>
    </row>
    <row r="167" spans="1:3" x14ac:dyDescent="0.25">
      <c r="A167" s="173" t="s">
        <v>140</v>
      </c>
      <c r="B167" s="86">
        <v>0</v>
      </c>
      <c r="C167" s="86">
        <v>0</v>
      </c>
    </row>
    <row r="168" spans="1:3" x14ac:dyDescent="0.25">
      <c r="A168" s="173" t="s">
        <v>141</v>
      </c>
      <c r="B168" s="86">
        <v>0</v>
      </c>
      <c r="C168" s="86">
        <v>0</v>
      </c>
    </row>
    <row r="169" spans="1:3" x14ac:dyDescent="0.25">
      <c r="A169" s="173" t="s">
        <v>142</v>
      </c>
      <c r="B169" s="86">
        <v>0</v>
      </c>
      <c r="C169" s="86">
        <v>0</v>
      </c>
    </row>
    <row r="170" spans="1:3" x14ac:dyDescent="0.25">
      <c r="A170" s="173" t="s">
        <v>143</v>
      </c>
      <c r="B170" s="86">
        <v>89.993191975000002</v>
      </c>
      <c r="C170" s="86">
        <v>89.993191975000002</v>
      </c>
    </row>
    <row r="171" spans="1:3" x14ac:dyDescent="0.25">
      <c r="A171" s="173" t="s">
        <v>144</v>
      </c>
      <c r="B171" s="86">
        <v>0</v>
      </c>
      <c r="C171" s="86">
        <v>0</v>
      </c>
    </row>
    <row r="172" spans="1:3" x14ac:dyDescent="0.25">
      <c r="A172" s="173" t="s">
        <v>145</v>
      </c>
      <c r="B172" s="86">
        <v>23.967140175000004</v>
      </c>
      <c r="C172" s="86">
        <v>23.967140175000004</v>
      </c>
    </row>
    <row r="173" spans="1:3" x14ac:dyDescent="0.25">
      <c r="A173" s="173" t="s">
        <v>146</v>
      </c>
      <c r="B173" s="86">
        <v>20.931999453500001</v>
      </c>
      <c r="C173" s="86">
        <v>20.931999453500001</v>
      </c>
    </row>
    <row r="174" spans="1:3" x14ac:dyDescent="0.25">
      <c r="A174" s="173" t="s">
        <v>147</v>
      </c>
      <c r="B174" s="86">
        <v>14.978356914499999</v>
      </c>
      <c r="C174" s="86">
        <v>14.978356914499999</v>
      </c>
    </row>
    <row r="175" spans="1:3" x14ac:dyDescent="0.25">
      <c r="A175" s="173" t="s">
        <v>148</v>
      </c>
      <c r="B175" s="86">
        <v>0</v>
      </c>
      <c r="C175" s="86">
        <v>0</v>
      </c>
    </row>
    <row r="176" spans="1:3" x14ac:dyDescent="0.25">
      <c r="A176" s="173" t="s">
        <v>149</v>
      </c>
      <c r="B176" s="86">
        <v>0</v>
      </c>
      <c r="C176" s="86">
        <v>0</v>
      </c>
    </row>
    <row r="177" spans="1:3" x14ac:dyDescent="0.25">
      <c r="A177" s="173" t="s">
        <v>150</v>
      </c>
      <c r="B177" s="86">
        <v>9.831254674500002</v>
      </c>
      <c r="C177" s="86">
        <v>9.831254674500002</v>
      </c>
    </row>
    <row r="178" spans="1:3" x14ac:dyDescent="0.25">
      <c r="A178" s="173" t="s">
        <v>151</v>
      </c>
      <c r="B178" s="86">
        <v>556.03974034000009</v>
      </c>
      <c r="C178" s="86">
        <v>556.03974034000009</v>
      </c>
    </row>
    <row r="179" spans="1:3" x14ac:dyDescent="0.25">
      <c r="A179" s="173" t="s">
        <v>152</v>
      </c>
      <c r="B179" s="86">
        <v>0</v>
      </c>
      <c r="C179" s="86">
        <v>0</v>
      </c>
    </row>
    <row r="180" spans="1:3" x14ac:dyDescent="0.25">
      <c r="A180" s="173" t="s">
        <v>236</v>
      </c>
      <c r="B180" s="86">
        <v>77.526149792499979</v>
      </c>
      <c r="C180" s="86">
        <v>77.526149792499979</v>
      </c>
    </row>
    <row r="181" spans="1:3" x14ac:dyDescent="0.25">
      <c r="A181" s="173" t="s">
        <v>154</v>
      </c>
      <c r="B181" s="86">
        <v>140.85761616239998</v>
      </c>
      <c r="C181" s="86">
        <v>140.85761616239998</v>
      </c>
    </row>
    <row r="182" spans="1:3" x14ac:dyDescent="0.25">
      <c r="A182" s="176" t="s">
        <v>261</v>
      </c>
      <c r="B182" s="86">
        <v>6.1308479125000002</v>
      </c>
      <c r="C182" s="86">
        <v>6.1308479125000002</v>
      </c>
    </row>
    <row r="183" spans="1:3" x14ac:dyDescent="0.25">
      <c r="A183" s="176" t="s">
        <v>155</v>
      </c>
      <c r="B183" s="86">
        <v>4.5999587699999998</v>
      </c>
      <c r="C183" s="86">
        <v>4.5999587699999998</v>
      </c>
    </row>
    <row r="184" spans="1:3" x14ac:dyDescent="0.25">
      <c r="A184" s="176" t="s">
        <v>232</v>
      </c>
      <c r="B184" s="86">
        <v>2.0069005750000004</v>
      </c>
      <c r="C184" s="86">
        <v>2.0069005750000004</v>
      </c>
    </row>
    <row r="185" spans="1:3" x14ac:dyDescent="0.25">
      <c r="A185" s="176" t="s">
        <v>233</v>
      </c>
      <c r="B185" s="86">
        <v>0</v>
      </c>
      <c r="C185" s="86">
        <v>0</v>
      </c>
    </row>
    <row r="186" spans="1:3" x14ac:dyDescent="0.25">
      <c r="A186" s="176" t="s">
        <v>262</v>
      </c>
      <c r="B186" s="86">
        <v>0</v>
      </c>
      <c r="C186" s="86">
        <v>0</v>
      </c>
    </row>
    <row r="187" spans="1:3" x14ac:dyDescent="0.25">
      <c r="A187" s="175" t="s">
        <v>157</v>
      </c>
      <c r="B187" s="90">
        <v>994.46882930490005</v>
      </c>
      <c r="C187" s="91">
        <v>994.46882930490005</v>
      </c>
    </row>
    <row r="188" spans="1:3" x14ac:dyDescent="0.25">
      <c r="A188" s="119" t="s">
        <v>158</v>
      </c>
      <c r="B188" s="91">
        <v>12710.953185342529</v>
      </c>
      <c r="C188" s="91">
        <v>12648.740808048176</v>
      </c>
    </row>
    <row r="189" spans="1:3" x14ac:dyDescent="0.25">
      <c r="A189" s="119" t="s">
        <v>159</v>
      </c>
      <c r="B189" s="95"/>
      <c r="C189" s="95"/>
    </row>
    <row r="190" spans="1:3" x14ac:dyDescent="0.25">
      <c r="A190" s="119" t="s">
        <v>160</v>
      </c>
      <c r="B190" s="95"/>
      <c r="C190" s="95"/>
    </row>
    <row r="191" spans="1:3" x14ac:dyDescent="0.25">
      <c r="A191" s="119" t="s">
        <v>161</v>
      </c>
      <c r="B191" s="95"/>
      <c r="C191" s="95"/>
    </row>
    <row r="192" spans="1:3" x14ac:dyDescent="0.25">
      <c r="A192" s="120" t="s">
        <v>162</v>
      </c>
      <c r="B192" s="86">
        <v>1551.047810958966</v>
      </c>
      <c r="C192" s="86">
        <v>1551.047810958966</v>
      </c>
    </row>
    <row r="193" spans="1:3" x14ac:dyDescent="0.25">
      <c r="A193" s="120" t="s">
        <v>163</v>
      </c>
      <c r="B193" s="86">
        <v>408.30604342225007</v>
      </c>
      <c r="C193" s="86">
        <v>408.30604342225007</v>
      </c>
    </row>
    <row r="194" spans="1:3" x14ac:dyDescent="0.25">
      <c r="A194" s="119" t="s">
        <v>164</v>
      </c>
      <c r="B194" s="91">
        <v>1959.353854381216</v>
      </c>
      <c r="C194" s="91">
        <v>1959.353854381216</v>
      </c>
    </row>
    <row r="195" spans="1:3" x14ac:dyDescent="0.25">
      <c r="A195" s="119" t="s">
        <v>165</v>
      </c>
      <c r="B195" s="97"/>
      <c r="C195" s="97"/>
    </row>
    <row r="196" spans="1:3" x14ac:dyDescent="0.25">
      <c r="A196" s="177" t="s">
        <v>166</v>
      </c>
      <c r="B196" s="86">
        <v>0</v>
      </c>
      <c r="C196" s="86">
        <v>0</v>
      </c>
    </row>
    <row r="197" spans="1:3" x14ac:dyDescent="0.25">
      <c r="A197" s="177" t="s">
        <v>167</v>
      </c>
      <c r="B197" s="86">
        <v>0</v>
      </c>
      <c r="C197" s="86">
        <v>0</v>
      </c>
    </row>
    <row r="198" spans="1:3" x14ac:dyDescent="0.25">
      <c r="A198" s="177" t="s">
        <v>168</v>
      </c>
      <c r="B198" s="86">
        <v>0</v>
      </c>
      <c r="C198" s="86">
        <v>0</v>
      </c>
    </row>
    <row r="199" spans="1:3" x14ac:dyDescent="0.25">
      <c r="A199" s="177" t="s">
        <v>169</v>
      </c>
      <c r="B199" s="86">
        <v>1021.2855229235001</v>
      </c>
      <c r="C199" s="86">
        <v>1021.2855229235001</v>
      </c>
    </row>
    <row r="200" spans="1:3" x14ac:dyDescent="0.25">
      <c r="A200" s="177" t="s">
        <v>170</v>
      </c>
      <c r="B200" s="86">
        <v>0</v>
      </c>
      <c r="C200" s="86">
        <v>0</v>
      </c>
    </row>
    <row r="201" spans="1:3" x14ac:dyDescent="0.25">
      <c r="A201" s="119" t="s">
        <v>171</v>
      </c>
      <c r="B201" s="91">
        <v>1021.2855229235001</v>
      </c>
      <c r="C201" s="91">
        <v>1021.2855229235001</v>
      </c>
    </row>
    <row r="202" spans="1:3" x14ac:dyDescent="0.25">
      <c r="A202" s="119" t="s">
        <v>172</v>
      </c>
      <c r="B202" s="91">
        <v>2980.6393773047162</v>
      </c>
      <c r="C202" s="91">
        <v>2980.6393773047162</v>
      </c>
    </row>
    <row r="203" spans="1:3" x14ac:dyDescent="0.25">
      <c r="A203" s="119" t="s">
        <v>173</v>
      </c>
      <c r="B203" s="84"/>
      <c r="C203" s="84"/>
    </row>
    <row r="204" spans="1:3" x14ac:dyDescent="0.25">
      <c r="A204" s="120" t="s">
        <v>174</v>
      </c>
      <c r="B204" s="86">
        <v>194.69811706752299</v>
      </c>
      <c r="C204" s="86">
        <v>85.016261601040839</v>
      </c>
    </row>
    <row r="205" spans="1:3" x14ac:dyDescent="0.25">
      <c r="A205" s="120" t="s">
        <v>175</v>
      </c>
      <c r="B205" s="86">
        <v>354.70811538340018</v>
      </c>
      <c r="C205" s="86">
        <v>181.83943812915044</v>
      </c>
    </row>
    <row r="206" spans="1:3" x14ac:dyDescent="0.25">
      <c r="A206" s="119" t="s">
        <v>176</v>
      </c>
      <c r="B206" s="91">
        <v>549.4062324509232</v>
      </c>
      <c r="C206" s="91">
        <v>266.8556997301913</v>
      </c>
    </row>
    <row r="207" spans="1:3" x14ac:dyDescent="0.25">
      <c r="A207" s="119" t="s">
        <v>177</v>
      </c>
      <c r="B207" s="84"/>
      <c r="C207" s="84"/>
    </row>
    <row r="208" spans="1:3" x14ac:dyDescent="0.25">
      <c r="A208" s="120" t="s">
        <v>178</v>
      </c>
      <c r="B208" s="86">
        <v>94.847735750190253</v>
      </c>
      <c r="C208" s="86">
        <v>94.847735750190253</v>
      </c>
    </row>
    <row r="209" spans="1:3" x14ac:dyDescent="0.25">
      <c r="A209" s="120" t="s">
        <v>179</v>
      </c>
      <c r="B209" s="86">
        <v>363.71625547857957</v>
      </c>
      <c r="C209" s="86">
        <v>363.71625547857957</v>
      </c>
    </row>
    <row r="210" spans="1:3" x14ac:dyDescent="0.25">
      <c r="A210" s="120" t="s">
        <v>180</v>
      </c>
      <c r="B210" s="86">
        <v>388.23632868281305</v>
      </c>
      <c r="C210" s="86">
        <v>388.23632868281305</v>
      </c>
    </row>
    <row r="211" spans="1:3" x14ac:dyDescent="0.25">
      <c r="A211" s="119" t="s">
        <v>181</v>
      </c>
      <c r="B211" s="91">
        <v>846.80031991158285</v>
      </c>
      <c r="C211" s="91">
        <v>846.80031991158285</v>
      </c>
    </row>
    <row r="212" spans="1:3" x14ac:dyDescent="0.25">
      <c r="A212" s="119" t="s">
        <v>182</v>
      </c>
      <c r="B212" s="84"/>
      <c r="C212" s="84"/>
    </row>
    <row r="213" spans="1:3" x14ac:dyDescent="0.25">
      <c r="A213" s="120" t="s">
        <v>183</v>
      </c>
      <c r="B213" s="113">
        <v>2046.5765787133744</v>
      </c>
      <c r="C213" s="113">
        <v>1676.2228819463483</v>
      </c>
    </row>
    <row r="214" spans="1:3" x14ac:dyDescent="0.25">
      <c r="A214" s="120" t="s">
        <v>184</v>
      </c>
      <c r="B214" s="113">
        <v>764.06320083900005</v>
      </c>
      <c r="C214" s="113">
        <v>426.35130698885541</v>
      </c>
    </row>
    <row r="215" spans="1:3" x14ac:dyDescent="0.25">
      <c r="A215" s="119" t="s">
        <v>185</v>
      </c>
      <c r="B215" s="91">
        <v>2810.6397795523744</v>
      </c>
      <c r="C215" s="91">
        <v>2102.5741889352039</v>
      </c>
    </row>
    <row r="216" spans="1:3" x14ac:dyDescent="0.25">
      <c r="A216" s="119" t="s">
        <v>186</v>
      </c>
      <c r="B216" s="84"/>
      <c r="C216" s="84"/>
    </row>
    <row r="217" spans="1:3" x14ac:dyDescent="0.25">
      <c r="A217" s="190" t="s">
        <v>263</v>
      </c>
      <c r="B217" s="86">
        <v>340.53315053476257</v>
      </c>
      <c r="C217" s="86">
        <v>340.53315053476257</v>
      </c>
    </row>
    <row r="218" spans="1:3" x14ac:dyDescent="0.25">
      <c r="A218" s="190" t="s">
        <v>264</v>
      </c>
      <c r="B218" s="86">
        <v>551.42949097062501</v>
      </c>
      <c r="C218" s="86">
        <v>192.01055455648316</v>
      </c>
    </row>
    <row r="219" spans="1:3" x14ac:dyDescent="0.25">
      <c r="A219" s="189" t="s">
        <v>265</v>
      </c>
      <c r="B219" s="86">
        <v>154.16553379072758</v>
      </c>
      <c r="C219" s="86">
        <v>154.16553379072758</v>
      </c>
    </row>
    <row r="220" spans="1:3" x14ac:dyDescent="0.25">
      <c r="A220" s="174" t="s">
        <v>266</v>
      </c>
      <c r="B220" s="113">
        <v>517.74220913900001</v>
      </c>
      <c r="C220" s="113">
        <v>517.74220913900001</v>
      </c>
    </row>
    <row r="221" spans="1:3" x14ac:dyDescent="0.25">
      <c r="A221" s="174" t="s">
        <v>267</v>
      </c>
      <c r="B221" s="86">
        <v>149.14141404722969</v>
      </c>
      <c r="C221" s="86">
        <v>14.684639626999999</v>
      </c>
    </row>
    <row r="222" spans="1:3" x14ac:dyDescent="0.25">
      <c r="A222" s="119" t="s">
        <v>187</v>
      </c>
      <c r="B222" s="91">
        <v>8900.4975077019408</v>
      </c>
      <c r="C222" s="91">
        <v>7416.0056735296666</v>
      </c>
    </row>
    <row r="223" spans="1:3" x14ac:dyDescent="0.25">
      <c r="A223" s="119" t="s">
        <v>188</v>
      </c>
      <c r="B223" s="95"/>
      <c r="C223" s="95"/>
    </row>
    <row r="224" spans="1:3" x14ac:dyDescent="0.25">
      <c r="A224" s="180" t="s">
        <v>189</v>
      </c>
      <c r="B224" s="86">
        <v>16.075790294196</v>
      </c>
      <c r="C224" s="86">
        <v>16.075790294196</v>
      </c>
    </row>
    <row r="225" spans="1:3" x14ac:dyDescent="0.25">
      <c r="A225" s="180" t="s">
        <v>190</v>
      </c>
      <c r="B225" s="86">
        <v>0</v>
      </c>
      <c r="C225" s="86">
        <v>0</v>
      </c>
    </row>
    <row r="226" spans="1:3" x14ac:dyDescent="0.25">
      <c r="A226" s="180" t="s">
        <v>191</v>
      </c>
      <c r="B226" s="86">
        <v>54.188819104630007</v>
      </c>
      <c r="C226" s="86">
        <v>54.188819104630007</v>
      </c>
    </row>
    <row r="227" spans="1:3" x14ac:dyDescent="0.25">
      <c r="A227" s="180" t="s">
        <v>192</v>
      </c>
      <c r="B227" s="86">
        <v>0</v>
      </c>
      <c r="C227" s="86">
        <v>0</v>
      </c>
    </row>
    <row r="228" spans="1:3" x14ac:dyDescent="0.25">
      <c r="A228" s="181" t="s">
        <v>193</v>
      </c>
      <c r="B228" s="91">
        <v>70.264609398826011</v>
      </c>
      <c r="C228" s="91">
        <v>70.264609398826011</v>
      </c>
    </row>
    <row r="229" spans="1:3" x14ac:dyDescent="0.25">
      <c r="A229" s="119" t="s">
        <v>194</v>
      </c>
      <c r="B229" s="95"/>
      <c r="C229" s="95"/>
    </row>
    <row r="230" spans="1:3" x14ac:dyDescent="0.25">
      <c r="A230" s="182" t="s">
        <v>195</v>
      </c>
      <c r="B230" s="86">
        <v>0</v>
      </c>
      <c r="C230" s="86">
        <v>0</v>
      </c>
    </row>
    <row r="231" spans="1:3" x14ac:dyDescent="0.25">
      <c r="A231" s="182" t="s">
        <v>196</v>
      </c>
      <c r="B231" s="86">
        <v>0</v>
      </c>
      <c r="C231" s="86">
        <v>0</v>
      </c>
    </row>
    <row r="232" spans="1:3" x14ac:dyDescent="0.25">
      <c r="A232" s="182" t="s">
        <v>197</v>
      </c>
      <c r="B232" s="86">
        <v>0</v>
      </c>
      <c r="C232" s="86">
        <v>0</v>
      </c>
    </row>
    <row r="233" spans="1:3" x14ac:dyDescent="0.25">
      <c r="A233" s="182" t="s">
        <v>198</v>
      </c>
      <c r="B233" s="86">
        <v>0</v>
      </c>
      <c r="C233" s="86">
        <v>0</v>
      </c>
    </row>
    <row r="234" spans="1:3" x14ac:dyDescent="0.25">
      <c r="A234" s="182" t="s">
        <v>199</v>
      </c>
      <c r="B234" s="86">
        <v>0</v>
      </c>
      <c r="C234" s="86">
        <v>0</v>
      </c>
    </row>
    <row r="235" spans="1:3" x14ac:dyDescent="0.25">
      <c r="A235" s="182" t="s">
        <v>200</v>
      </c>
      <c r="B235" s="86">
        <v>0</v>
      </c>
      <c r="C235" s="86">
        <v>0</v>
      </c>
    </row>
    <row r="236" spans="1:3" x14ac:dyDescent="0.25">
      <c r="A236" s="182" t="s">
        <v>201</v>
      </c>
      <c r="B236" s="86">
        <v>0</v>
      </c>
      <c r="C236" s="86">
        <v>0</v>
      </c>
    </row>
    <row r="237" spans="1:3" x14ac:dyDescent="0.25">
      <c r="A237" s="182" t="s">
        <v>202</v>
      </c>
      <c r="B237" s="86">
        <v>0</v>
      </c>
      <c r="C237" s="86">
        <v>0</v>
      </c>
    </row>
    <row r="238" spans="1:3" x14ac:dyDescent="0.25">
      <c r="A238" s="182" t="s">
        <v>203</v>
      </c>
      <c r="B238" s="86">
        <v>0</v>
      </c>
      <c r="C238" s="86">
        <v>0</v>
      </c>
    </row>
    <row r="239" spans="1:3" x14ac:dyDescent="0.25">
      <c r="A239" s="119" t="s">
        <v>204</v>
      </c>
      <c r="B239" s="91">
        <v>0</v>
      </c>
      <c r="C239" s="91">
        <v>0</v>
      </c>
    </row>
    <row r="240" spans="1:3" x14ac:dyDescent="0.25">
      <c r="A240" s="119" t="s">
        <v>205</v>
      </c>
      <c r="B240" s="84"/>
      <c r="C240" s="84"/>
    </row>
    <row r="241" spans="1:3" x14ac:dyDescent="0.25">
      <c r="A241" s="182" t="s">
        <v>206</v>
      </c>
      <c r="B241" s="86">
        <v>43.215932999999993</v>
      </c>
      <c r="C241" s="86">
        <v>43.215932999999993</v>
      </c>
    </row>
    <row r="242" spans="1:3" x14ac:dyDescent="0.25">
      <c r="A242" s="182" t="s">
        <v>207</v>
      </c>
      <c r="B242" s="86">
        <v>8.2836600000000011</v>
      </c>
      <c r="C242" s="86">
        <v>8.2836600000000011</v>
      </c>
    </row>
    <row r="243" spans="1:3" x14ac:dyDescent="0.25">
      <c r="A243" s="182" t="s">
        <v>208</v>
      </c>
      <c r="B243" s="86">
        <v>0</v>
      </c>
      <c r="C243" s="86">
        <v>0</v>
      </c>
    </row>
    <row r="244" spans="1:3" x14ac:dyDescent="0.25">
      <c r="A244" s="182" t="s">
        <v>209</v>
      </c>
      <c r="B244" s="86">
        <v>25.218679999999999</v>
      </c>
      <c r="C244" s="86">
        <v>25.218679999999999</v>
      </c>
    </row>
    <row r="245" spans="1:3" x14ac:dyDescent="0.25">
      <c r="A245" s="182" t="s">
        <v>210</v>
      </c>
      <c r="B245" s="86">
        <v>184.35184500000003</v>
      </c>
      <c r="C245" s="86">
        <v>184.35184500000003</v>
      </c>
    </row>
    <row r="246" spans="1:3" x14ac:dyDescent="0.25">
      <c r="A246" s="182" t="s">
        <v>211</v>
      </c>
      <c r="B246" s="86">
        <v>1.7665580000000001</v>
      </c>
      <c r="C246" s="86">
        <v>1.7665580000000001</v>
      </c>
    </row>
    <row r="247" spans="1:3" x14ac:dyDescent="0.25">
      <c r="A247" s="182" t="s">
        <v>212</v>
      </c>
      <c r="B247" s="86">
        <v>0</v>
      </c>
      <c r="C247" s="86">
        <v>0</v>
      </c>
    </row>
    <row r="248" spans="1:3" x14ac:dyDescent="0.25">
      <c r="A248" s="182" t="s">
        <v>213</v>
      </c>
      <c r="B248" s="86">
        <v>2496.2507994968778</v>
      </c>
      <c r="C248" s="86">
        <v>2496.2507994968778</v>
      </c>
    </row>
    <row r="249" spans="1:3" x14ac:dyDescent="0.25">
      <c r="A249" s="119" t="s">
        <v>214</v>
      </c>
      <c r="B249" s="91">
        <v>2759.0874754968777</v>
      </c>
      <c r="C249" s="91">
        <v>2759.0874754968777</v>
      </c>
    </row>
    <row r="250" spans="1:3" x14ac:dyDescent="0.25">
      <c r="A250" s="184" t="s">
        <v>215</v>
      </c>
      <c r="B250" s="84"/>
      <c r="C250" s="84"/>
    </row>
    <row r="251" spans="1:3" x14ac:dyDescent="0.25">
      <c r="A251" s="182" t="s">
        <v>216</v>
      </c>
      <c r="B251" s="86">
        <v>0</v>
      </c>
      <c r="C251" s="86">
        <v>0</v>
      </c>
    </row>
    <row r="252" spans="1:3" x14ac:dyDescent="0.25">
      <c r="A252" s="182" t="s">
        <v>217</v>
      </c>
      <c r="B252" s="86">
        <v>0</v>
      </c>
      <c r="C252" s="86">
        <v>0</v>
      </c>
    </row>
    <row r="253" spans="1:3" x14ac:dyDescent="0.25">
      <c r="A253" s="182" t="s">
        <v>218</v>
      </c>
      <c r="B253" s="86">
        <v>0</v>
      </c>
      <c r="C253" s="86">
        <v>0</v>
      </c>
    </row>
    <row r="254" spans="1:3" x14ac:dyDescent="0.25">
      <c r="A254" s="182" t="s">
        <v>219</v>
      </c>
      <c r="B254" s="86">
        <v>0</v>
      </c>
      <c r="C254" s="86">
        <v>0</v>
      </c>
    </row>
    <row r="255" spans="1:3" x14ac:dyDescent="0.25">
      <c r="A255" s="179" t="s">
        <v>268</v>
      </c>
      <c r="B255" s="86">
        <v>6021.5334044255333</v>
      </c>
      <c r="C255" s="86">
        <v>6021.5334044255333</v>
      </c>
    </row>
    <row r="256" spans="1:3" x14ac:dyDescent="0.25">
      <c r="A256" s="179" t="s">
        <v>269</v>
      </c>
      <c r="B256" s="86">
        <v>1521.7260397137502</v>
      </c>
      <c r="C256" s="86">
        <v>1521.7260397137502</v>
      </c>
    </row>
    <row r="257" spans="1:3" x14ac:dyDescent="0.25">
      <c r="A257" s="183" t="s">
        <v>270</v>
      </c>
      <c r="B257" s="86">
        <v>3415.8682482050003</v>
      </c>
      <c r="C257" s="86">
        <v>3415.8682482050003</v>
      </c>
    </row>
    <row r="258" spans="1:3" x14ac:dyDescent="0.25">
      <c r="A258" s="176" t="s">
        <v>271</v>
      </c>
      <c r="B258" s="86">
        <v>3077.0286414991906</v>
      </c>
      <c r="C258" s="86">
        <v>3077.0286414991906</v>
      </c>
    </row>
    <row r="259" spans="1:3" x14ac:dyDescent="0.25">
      <c r="A259" s="184" t="s">
        <v>220</v>
      </c>
      <c r="B259" s="91">
        <v>14036.156333843475</v>
      </c>
      <c r="C259" s="91">
        <v>14036.156333843475</v>
      </c>
    </row>
    <row r="260" spans="1:3" x14ac:dyDescent="0.25">
      <c r="A260" s="119" t="s">
        <v>221</v>
      </c>
      <c r="B260" s="84"/>
      <c r="C260" s="84"/>
    </row>
    <row r="261" spans="1:3" x14ac:dyDescent="0.25">
      <c r="A261" s="182" t="s">
        <v>222</v>
      </c>
      <c r="B261" s="86">
        <v>0</v>
      </c>
      <c r="C261" s="86">
        <v>0</v>
      </c>
    </row>
    <row r="262" spans="1:3" x14ac:dyDescent="0.25">
      <c r="A262" s="182" t="s">
        <v>223</v>
      </c>
      <c r="B262" s="86">
        <v>0</v>
      </c>
      <c r="C262" s="86">
        <v>0</v>
      </c>
    </row>
    <row r="263" spans="1:3" x14ac:dyDescent="0.25">
      <c r="A263" s="186" t="s">
        <v>224</v>
      </c>
      <c r="B263" s="86">
        <v>0</v>
      </c>
      <c r="C263" s="86">
        <v>0</v>
      </c>
    </row>
    <row r="264" spans="1:3" x14ac:dyDescent="0.25">
      <c r="A264" s="186" t="s">
        <v>225</v>
      </c>
      <c r="B264" s="86">
        <v>0</v>
      </c>
      <c r="C264" s="86">
        <v>0</v>
      </c>
    </row>
    <row r="265" spans="1:3" x14ac:dyDescent="0.25">
      <c r="A265" s="186" t="s">
        <v>226</v>
      </c>
      <c r="B265" s="86">
        <v>0</v>
      </c>
      <c r="C265" s="86">
        <v>0</v>
      </c>
    </row>
    <row r="266" spans="1:3" x14ac:dyDescent="0.25">
      <c r="A266" s="186" t="s">
        <v>227</v>
      </c>
      <c r="B266" s="86">
        <v>0</v>
      </c>
      <c r="C266" s="86">
        <v>0</v>
      </c>
    </row>
    <row r="267" spans="1:3" x14ac:dyDescent="0.25">
      <c r="A267" s="182" t="s">
        <v>228</v>
      </c>
      <c r="B267" s="86">
        <v>0</v>
      </c>
      <c r="C267" s="86">
        <v>0</v>
      </c>
    </row>
    <row r="268" spans="1:3" x14ac:dyDescent="0.25">
      <c r="A268" s="187" t="s">
        <v>229</v>
      </c>
      <c r="B268" s="86">
        <v>3514.1643395858</v>
      </c>
      <c r="C268" s="86">
        <v>2112.7365635858</v>
      </c>
    </row>
    <row r="269" spans="1:3" x14ac:dyDescent="0.25">
      <c r="A269" s="183" t="s">
        <v>272</v>
      </c>
      <c r="B269" s="86">
        <v>0</v>
      </c>
      <c r="C269" s="86">
        <v>-379.21863416424549</v>
      </c>
    </row>
    <row r="270" spans="1:3" x14ac:dyDescent="0.25">
      <c r="A270" s="183" t="s">
        <v>273</v>
      </c>
      <c r="B270" s="86">
        <v>0</v>
      </c>
      <c r="C270" s="86">
        <v>0</v>
      </c>
    </row>
    <row r="271" spans="1:3" x14ac:dyDescent="0.25">
      <c r="A271" s="183" t="s">
        <v>274</v>
      </c>
      <c r="B271" s="86">
        <v>0</v>
      </c>
      <c r="C271" s="86">
        <v>0</v>
      </c>
    </row>
    <row r="272" spans="1:3" x14ac:dyDescent="0.25">
      <c r="A272" s="183" t="s">
        <v>275</v>
      </c>
      <c r="B272" s="86">
        <v>0</v>
      </c>
      <c r="C272" s="86">
        <v>0</v>
      </c>
    </row>
    <row r="273" spans="1:3" x14ac:dyDescent="0.25">
      <c r="A273" s="119" t="s">
        <v>230</v>
      </c>
      <c r="B273" s="91">
        <v>3514.1643395858</v>
      </c>
      <c r="C273" s="91">
        <v>1733.5179294215545</v>
      </c>
    </row>
    <row r="274" spans="1:3" x14ac:dyDescent="0.25">
      <c r="A274" s="121" t="s">
        <v>231</v>
      </c>
      <c r="B274" s="91">
        <v>41991.123451369451</v>
      </c>
      <c r="C274" s="91">
        <v>38663.772829738577</v>
      </c>
    </row>
    <row r="275" spans="1:3" ht="15.75" thickBot="1" x14ac:dyDescent="0.3">
      <c r="A275" s="260" t="s">
        <v>48</v>
      </c>
      <c r="B275" s="260"/>
      <c r="C275" s="260"/>
    </row>
    <row r="276" spans="1:3" x14ac:dyDescent="0.25">
      <c r="A276" s="170" t="s">
        <v>116</v>
      </c>
      <c r="B276" s="261" t="s">
        <v>117</v>
      </c>
      <c r="C276" s="261"/>
    </row>
    <row r="277" spans="1:3" ht="15.75" thickBot="1" x14ac:dyDescent="0.3">
      <c r="A277" s="171"/>
      <c r="B277" s="112" t="s">
        <v>118</v>
      </c>
      <c r="C277" s="81" t="s">
        <v>119</v>
      </c>
    </row>
    <row r="278" spans="1:3" x14ac:dyDescent="0.25">
      <c r="A278" s="172" t="s">
        <v>120</v>
      </c>
      <c r="B278" s="84"/>
      <c r="C278" s="84"/>
    </row>
    <row r="279" spans="1:3" x14ac:dyDescent="0.25">
      <c r="A279" s="172" t="s">
        <v>121</v>
      </c>
      <c r="B279" s="84"/>
      <c r="C279" s="84"/>
    </row>
    <row r="280" spans="1:3" x14ac:dyDescent="0.25">
      <c r="A280" s="173" t="s">
        <v>122</v>
      </c>
      <c r="B280" s="86">
        <v>0</v>
      </c>
      <c r="C280" s="86">
        <v>0</v>
      </c>
    </row>
    <row r="281" spans="1:3" x14ac:dyDescent="0.25">
      <c r="A281" s="173" t="s">
        <v>123</v>
      </c>
      <c r="B281" s="86">
        <v>0</v>
      </c>
      <c r="C281" s="86">
        <v>0</v>
      </c>
    </row>
    <row r="282" spans="1:3" x14ac:dyDescent="0.25">
      <c r="A282" s="173" t="s">
        <v>124</v>
      </c>
      <c r="B282" s="86">
        <v>0</v>
      </c>
      <c r="C282" s="86">
        <v>0</v>
      </c>
    </row>
    <row r="283" spans="1:3" x14ac:dyDescent="0.25">
      <c r="A283" s="173" t="s">
        <v>125</v>
      </c>
      <c r="B283" s="86">
        <v>0</v>
      </c>
      <c r="C283" s="86">
        <v>0</v>
      </c>
    </row>
    <row r="284" spans="1:3" x14ac:dyDescent="0.25">
      <c r="A284" s="173" t="s">
        <v>126</v>
      </c>
      <c r="B284" s="86">
        <v>0</v>
      </c>
      <c r="C284" s="86">
        <v>0</v>
      </c>
    </row>
    <row r="285" spans="1:3" x14ac:dyDescent="0.25">
      <c r="A285" s="120" t="s">
        <v>127</v>
      </c>
      <c r="B285" s="86">
        <v>0</v>
      </c>
      <c r="C285" s="86">
        <v>0</v>
      </c>
    </row>
    <row r="286" spans="1:3" x14ac:dyDescent="0.25">
      <c r="A286" s="120" t="s">
        <v>128</v>
      </c>
      <c r="B286" s="86">
        <v>0</v>
      </c>
      <c r="C286" s="86">
        <v>0</v>
      </c>
    </row>
    <row r="287" spans="1:3" x14ac:dyDescent="0.25">
      <c r="A287" s="173" t="s">
        <v>129</v>
      </c>
      <c r="B287" s="86">
        <v>749.31127367916656</v>
      </c>
      <c r="C287" s="86">
        <v>749.31127367916656</v>
      </c>
    </row>
    <row r="288" spans="1:3" x14ac:dyDescent="0.25">
      <c r="A288" s="173" t="s">
        <v>130</v>
      </c>
      <c r="B288" s="86">
        <v>749.31127367916656</v>
      </c>
      <c r="C288" s="86">
        <v>749.31127367916656</v>
      </c>
    </row>
    <row r="289" spans="1:3" x14ac:dyDescent="0.25">
      <c r="A289" s="173" t="s">
        <v>131</v>
      </c>
      <c r="B289" s="86">
        <v>749.31127367916656</v>
      </c>
      <c r="C289" s="86">
        <v>749.31127367916656</v>
      </c>
    </row>
    <row r="290" spans="1:3" x14ac:dyDescent="0.25">
      <c r="A290" s="173" t="s">
        <v>132</v>
      </c>
      <c r="B290" s="86">
        <v>2406.5883627035</v>
      </c>
      <c r="C290" s="86">
        <v>2406.5883627035</v>
      </c>
    </row>
    <row r="291" spans="1:3" x14ac:dyDescent="0.25">
      <c r="A291" s="173" t="s">
        <v>133</v>
      </c>
      <c r="B291" s="86">
        <v>2508.5880626874996</v>
      </c>
      <c r="C291" s="86">
        <v>2508.5880626874996</v>
      </c>
    </row>
    <row r="292" spans="1:3" x14ac:dyDescent="0.25">
      <c r="A292" s="173" t="s">
        <v>134</v>
      </c>
      <c r="B292" s="86">
        <v>260.71724703300004</v>
      </c>
      <c r="C292" s="86">
        <v>260.71724703300004</v>
      </c>
    </row>
    <row r="293" spans="1:3" x14ac:dyDescent="0.25">
      <c r="A293" s="173" t="s">
        <v>135</v>
      </c>
      <c r="B293" s="86">
        <v>0</v>
      </c>
      <c r="C293" s="86">
        <v>0</v>
      </c>
    </row>
    <row r="294" spans="1:3" x14ac:dyDescent="0.25">
      <c r="A294" s="120" t="s">
        <v>136</v>
      </c>
      <c r="B294" s="86">
        <v>2596.7194309910001</v>
      </c>
      <c r="C294" s="86">
        <v>2596.7194309910001</v>
      </c>
    </row>
    <row r="295" spans="1:3" x14ac:dyDescent="0.25">
      <c r="A295" s="120" t="s">
        <v>137</v>
      </c>
      <c r="B295" s="86">
        <v>2568.4244448070003</v>
      </c>
      <c r="C295" s="86">
        <v>2568.4244448070003</v>
      </c>
    </row>
    <row r="296" spans="1:3" x14ac:dyDescent="0.25">
      <c r="A296" s="174" t="s">
        <v>258</v>
      </c>
      <c r="B296" s="86">
        <v>0</v>
      </c>
      <c r="C296" s="86">
        <v>0</v>
      </c>
    </row>
    <row r="297" spans="1:3" x14ac:dyDescent="0.25">
      <c r="A297" s="174" t="s">
        <v>259</v>
      </c>
      <c r="B297" s="86">
        <v>1323.6485175000003</v>
      </c>
      <c r="C297" s="86">
        <v>1323.6485175000003</v>
      </c>
    </row>
    <row r="298" spans="1:3" x14ac:dyDescent="0.25">
      <c r="A298" s="194" t="s">
        <v>138</v>
      </c>
      <c r="B298" s="90">
        <v>13912.619886759499</v>
      </c>
      <c r="C298" s="91">
        <v>13912.619886759499</v>
      </c>
    </row>
    <row r="299" spans="1:3" x14ac:dyDescent="0.25">
      <c r="A299" s="173" t="s">
        <v>234</v>
      </c>
      <c r="B299" s="86">
        <v>0</v>
      </c>
      <c r="C299" s="86">
        <v>0</v>
      </c>
    </row>
    <row r="300" spans="1:3" x14ac:dyDescent="0.25">
      <c r="A300" s="195" t="s">
        <v>260</v>
      </c>
      <c r="B300" s="86">
        <v>0</v>
      </c>
      <c r="C300" s="86">
        <v>0</v>
      </c>
    </row>
    <row r="301" spans="1:3" x14ac:dyDescent="0.25">
      <c r="A301" s="173" t="s">
        <v>139</v>
      </c>
      <c r="B301" s="86">
        <v>0</v>
      </c>
      <c r="C301" s="86">
        <v>0</v>
      </c>
    </row>
    <row r="302" spans="1:3" x14ac:dyDescent="0.25">
      <c r="A302" s="173" t="s">
        <v>140</v>
      </c>
      <c r="B302" s="86">
        <v>0</v>
      </c>
      <c r="C302" s="86">
        <v>0</v>
      </c>
    </row>
    <row r="303" spans="1:3" x14ac:dyDescent="0.25">
      <c r="A303" s="173" t="s">
        <v>141</v>
      </c>
      <c r="B303" s="86">
        <v>0</v>
      </c>
      <c r="C303" s="86">
        <v>0</v>
      </c>
    </row>
    <row r="304" spans="1:3" x14ac:dyDescent="0.25">
      <c r="A304" s="173" t="s">
        <v>142</v>
      </c>
      <c r="B304" s="86">
        <v>0</v>
      </c>
      <c r="C304" s="86">
        <v>0</v>
      </c>
    </row>
    <row r="305" spans="1:3" x14ac:dyDescent="0.25">
      <c r="A305" s="173" t="s">
        <v>143</v>
      </c>
      <c r="B305" s="86">
        <v>268.9491571945</v>
      </c>
      <c r="C305" s="86">
        <v>268.9491571945</v>
      </c>
    </row>
    <row r="306" spans="1:3" x14ac:dyDescent="0.25">
      <c r="A306" s="173" t="s">
        <v>144</v>
      </c>
      <c r="B306" s="86">
        <v>0</v>
      </c>
      <c r="C306" s="86">
        <v>0</v>
      </c>
    </row>
    <row r="307" spans="1:3" x14ac:dyDescent="0.25">
      <c r="A307" s="173" t="s">
        <v>145</v>
      </c>
      <c r="B307" s="86">
        <v>0</v>
      </c>
      <c r="C307" s="86">
        <v>0</v>
      </c>
    </row>
    <row r="308" spans="1:3" x14ac:dyDescent="0.25">
      <c r="A308" s="173" t="s">
        <v>146</v>
      </c>
      <c r="B308" s="86">
        <v>17.286894720000003</v>
      </c>
      <c r="C308" s="86">
        <v>17.286894720000003</v>
      </c>
    </row>
    <row r="309" spans="1:3" x14ac:dyDescent="0.25">
      <c r="A309" s="173" t="s">
        <v>147</v>
      </c>
      <c r="B309" s="86">
        <v>3.9041946700000003</v>
      </c>
      <c r="C309" s="86">
        <v>3.9041946700000003</v>
      </c>
    </row>
    <row r="310" spans="1:3" x14ac:dyDescent="0.25">
      <c r="A310" s="173" t="s">
        <v>148</v>
      </c>
      <c r="B310" s="86">
        <v>0</v>
      </c>
      <c r="C310" s="86">
        <v>0</v>
      </c>
    </row>
    <row r="311" spans="1:3" x14ac:dyDescent="0.25">
      <c r="A311" s="173" t="s">
        <v>149</v>
      </c>
      <c r="B311" s="86">
        <v>0</v>
      </c>
      <c r="C311" s="86">
        <v>0</v>
      </c>
    </row>
    <row r="312" spans="1:3" x14ac:dyDescent="0.25">
      <c r="A312" s="173" t="s">
        <v>150</v>
      </c>
      <c r="B312" s="86">
        <v>4.4683167030000002</v>
      </c>
      <c r="C312" s="86">
        <v>4.4683167030000002</v>
      </c>
    </row>
    <row r="313" spans="1:3" x14ac:dyDescent="0.25">
      <c r="A313" s="173" t="s">
        <v>151</v>
      </c>
      <c r="B313" s="86">
        <v>689.42219118000003</v>
      </c>
      <c r="C313" s="86">
        <v>689.42219118000003</v>
      </c>
    </row>
    <row r="314" spans="1:3" x14ac:dyDescent="0.25">
      <c r="A314" s="173" t="s">
        <v>152</v>
      </c>
      <c r="B314" s="86">
        <v>0</v>
      </c>
      <c r="C314" s="86">
        <v>0</v>
      </c>
    </row>
    <row r="315" spans="1:3" x14ac:dyDescent="0.25">
      <c r="A315" s="173" t="s">
        <v>153</v>
      </c>
      <c r="B315" s="86">
        <v>85.29495</v>
      </c>
      <c r="C315" s="86">
        <v>85.29495</v>
      </c>
    </row>
    <row r="316" spans="1:3" x14ac:dyDescent="0.25">
      <c r="A316" s="173" t="s">
        <v>154</v>
      </c>
      <c r="B316" s="86">
        <v>103.58587923204999</v>
      </c>
      <c r="C316" s="86">
        <v>103.58587923204999</v>
      </c>
    </row>
    <row r="317" spans="1:3" x14ac:dyDescent="0.25">
      <c r="A317" s="191" t="s">
        <v>261</v>
      </c>
      <c r="B317" s="86">
        <v>0</v>
      </c>
      <c r="C317" s="86">
        <v>0</v>
      </c>
    </row>
    <row r="318" spans="1:3" x14ac:dyDescent="0.25">
      <c r="A318" s="193" t="s">
        <v>155</v>
      </c>
      <c r="B318" s="86">
        <v>14.195718250000002</v>
      </c>
      <c r="C318" s="86">
        <v>14.195718250000002</v>
      </c>
    </row>
    <row r="319" spans="1:3" x14ac:dyDescent="0.25">
      <c r="A319" s="191" t="s">
        <v>232</v>
      </c>
      <c r="B319" s="86">
        <v>0.7912182499999999</v>
      </c>
      <c r="C319" s="86">
        <v>0.7912182499999999</v>
      </c>
    </row>
    <row r="320" spans="1:3" x14ac:dyDescent="0.25">
      <c r="A320" s="176" t="s">
        <v>233</v>
      </c>
      <c r="B320" s="86">
        <v>0</v>
      </c>
      <c r="C320" s="86">
        <v>0</v>
      </c>
    </row>
    <row r="321" spans="1:3" x14ac:dyDescent="0.25">
      <c r="A321" s="192" t="s">
        <v>262</v>
      </c>
      <c r="B321" s="86">
        <v>0</v>
      </c>
      <c r="C321" s="86">
        <v>0</v>
      </c>
    </row>
    <row r="322" spans="1:3" x14ac:dyDescent="0.25">
      <c r="A322" s="194" t="s">
        <v>157</v>
      </c>
      <c r="B322" s="90">
        <v>1187.8985201995501</v>
      </c>
      <c r="C322" s="90">
        <v>1187.8985201995501</v>
      </c>
    </row>
    <row r="323" spans="1:3" x14ac:dyDescent="0.25">
      <c r="A323" s="196" t="s">
        <v>158</v>
      </c>
      <c r="B323" s="91">
        <v>15100.51840695905</v>
      </c>
      <c r="C323" s="91">
        <v>15100.51840695905</v>
      </c>
    </row>
    <row r="324" spans="1:3" x14ac:dyDescent="0.25">
      <c r="A324" s="119" t="s">
        <v>159</v>
      </c>
      <c r="B324" s="95"/>
      <c r="C324" s="95"/>
    </row>
    <row r="325" spans="1:3" x14ac:dyDescent="0.25">
      <c r="A325" s="119" t="s">
        <v>160</v>
      </c>
      <c r="B325" s="95"/>
      <c r="C325" s="95"/>
    </row>
    <row r="326" spans="1:3" x14ac:dyDescent="0.25">
      <c r="A326" s="119" t="s">
        <v>161</v>
      </c>
      <c r="B326" s="95"/>
      <c r="C326" s="95"/>
    </row>
    <row r="327" spans="1:3" x14ac:dyDescent="0.25">
      <c r="A327" s="120" t="s">
        <v>162</v>
      </c>
      <c r="B327" s="86">
        <v>1614.4411060705002</v>
      </c>
      <c r="C327" s="86">
        <v>1614.4411060705002</v>
      </c>
    </row>
    <row r="328" spans="1:3" x14ac:dyDescent="0.25">
      <c r="A328" s="120" t="s">
        <v>163</v>
      </c>
      <c r="B328" s="86">
        <v>400.74204034050001</v>
      </c>
      <c r="C328" s="86">
        <v>400.74204034050001</v>
      </c>
    </row>
    <row r="329" spans="1:3" x14ac:dyDescent="0.25">
      <c r="A329" s="196" t="s">
        <v>164</v>
      </c>
      <c r="B329" s="91">
        <v>2015.1831464110001</v>
      </c>
      <c r="C329" s="91">
        <v>2015.1831464110001</v>
      </c>
    </row>
    <row r="330" spans="1:3" x14ac:dyDescent="0.25">
      <c r="A330" s="119" t="s">
        <v>165</v>
      </c>
      <c r="B330" s="97"/>
      <c r="C330" s="97"/>
    </row>
    <row r="331" spans="1:3" x14ac:dyDescent="0.25">
      <c r="A331" s="177" t="s">
        <v>166</v>
      </c>
      <c r="B331" s="86">
        <v>0</v>
      </c>
      <c r="C331" s="86">
        <v>0</v>
      </c>
    </row>
    <row r="332" spans="1:3" x14ac:dyDescent="0.25">
      <c r="A332" s="177" t="s">
        <v>167</v>
      </c>
      <c r="B332" s="86">
        <v>0</v>
      </c>
      <c r="C332" s="86">
        <v>0</v>
      </c>
    </row>
    <row r="333" spans="1:3" x14ac:dyDescent="0.25">
      <c r="A333" s="177" t="s">
        <v>168</v>
      </c>
      <c r="B333" s="86">
        <v>0</v>
      </c>
      <c r="C333" s="86">
        <v>0</v>
      </c>
    </row>
    <row r="334" spans="1:3" x14ac:dyDescent="0.25">
      <c r="A334" s="177" t="s">
        <v>169</v>
      </c>
      <c r="B334" s="86">
        <v>997.23380881950004</v>
      </c>
      <c r="C334" s="86">
        <v>997.23380881950004</v>
      </c>
    </row>
    <row r="335" spans="1:3" x14ac:dyDescent="0.25">
      <c r="A335" s="177" t="s">
        <v>170</v>
      </c>
      <c r="B335" s="86">
        <v>0</v>
      </c>
      <c r="C335" s="86">
        <v>0</v>
      </c>
    </row>
    <row r="336" spans="1:3" x14ac:dyDescent="0.25">
      <c r="A336" s="196" t="s">
        <v>171</v>
      </c>
      <c r="B336" s="91">
        <v>997.23380881950004</v>
      </c>
      <c r="C336" s="91">
        <v>997.23380881950004</v>
      </c>
    </row>
    <row r="337" spans="1:3" x14ac:dyDescent="0.25">
      <c r="A337" s="196" t="s">
        <v>172</v>
      </c>
      <c r="B337" s="91">
        <v>3012.4169552305002</v>
      </c>
      <c r="C337" s="91">
        <v>3012.4169552305002</v>
      </c>
    </row>
    <row r="338" spans="1:3" x14ac:dyDescent="0.25">
      <c r="A338" s="119" t="s">
        <v>173</v>
      </c>
      <c r="B338" s="84"/>
      <c r="C338" s="84"/>
    </row>
    <row r="339" spans="1:3" x14ac:dyDescent="0.25">
      <c r="A339" s="120" t="s">
        <v>174</v>
      </c>
      <c r="B339" s="86">
        <v>227.07710006650004</v>
      </c>
      <c r="C339" s="86">
        <v>227.07710006650004</v>
      </c>
    </row>
    <row r="340" spans="1:3" x14ac:dyDescent="0.25">
      <c r="A340" s="120" t="s">
        <v>175</v>
      </c>
      <c r="B340" s="86">
        <v>414.16764114</v>
      </c>
      <c r="C340" s="86">
        <v>414.16764114</v>
      </c>
    </row>
    <row r="341" spans="1:3" x14ac:dyDescent="0.25">
      <c r="A341" s="196" t="s">
        <v>176</v>
      </c>
      <c r="B341" s="91">
        <v>641.24474120650007</v>
      </c>
      <c r="C341" s="91">
        <v>641.24474120650007</v>
      </c>
    </row>
    <row r="342" spans="1:3" x14ac:dyDescent="0.25">
      <c r="A342" s="119" t="s">
        <v>177</v>
      </c>
      <c r="B342" s="84"/>
      <c r="C342" s="84"/>
    </row>
    <row r="343" spans="1:3" x14ac:dyDescent="0.25">
      <c r="A343" s="120" t="s">
        <v>178</v>
      </c>
      <c r="B343" s="86">
        <v>43.136539593500004</v>
      </c>
      <c r="C343" s="86">
        <v>43.136539593500004</v>
      </c>
    </row>
    <row r="344" spans="1:3" x14ac:dyDescent="0.25">
      <c r="A344" s="120" t="s">
        <v>179</v>
      </c>
      <c r="B344" s="86">
        <v>761.41521876349998</v>
      </c>
      <c r="C344" s="86">
        <v>761.41521876349998</v>
      </c>
    </row>
    <row r="345" spans="1:3" x14ac:dyDescent="0.25">
      <c r="A345" s="120" t="s">
        <v>180</v>
      </c>
      <c r="B345" s="86">
        <v>0</v>
      </c>
      <c r="C345" s="86">
        <v>0</v>
      </c>
    </row>
    <row r="346" spans="1:3" x14ac:dyDescent="0.25">
      <c r="A346" s="196" t="s">
        <v>181</v>
      </c>
      <c r="B346" s="91">
        <v>804.55175835699993</v>
      </c>
      <c r="C346" s="91">
        <v>804.55175835699993</v>
      </c>
    </row>
    <row r="347" spans="1:3" x14ac:dyDescent="0.25">
      <c r="A347" s="119" t="s">
        <v>182</v>
      </c>
      <c r="B347" s="84"/>
      <c r="C347" s="84"/>
    </row>
    <row r="348" spans="1:3" x14ac:dyDescent="0.25">
      <c r="A348" s="120" t="s">
        <v>183</v>
      </c>
      <c r="B348" s="86">
        <v>2402.2090942105001</v>
      </c>
      <c r="C348" s="86">
        <v>2402.2090942105001</v>
      </c>
    </row>
    <row r="349" spans="1:3" x14ac:dyDescent="0.25">
      <c r="A349" s="120" t="s">
        <v>184</v>
      </c>
      <c r="B349" s="86">
        <v>851.55638160299998</v>
      </c>
      <c r="C349" s="86">
        <v>851.55638160299998</v>
      </c>
    </row>
    <row r="350" spans="1:3" x14ac:dyDescent="0.25">
      <c r="A350" s="196" t="s">
        <v>185</v>
      </c>
      <c r="B350" s="91">
        <v>3253.7654758135</v>
      </c>
      <c r="C350" s="91">
        <v>3253.7654758135</v>
      </c>
    </row>
    <row r="351" spans="1:3" x14ac:dyDescent="0.25">
      <c r="A351" s="119" t="s">
        <v>186</v>
      </c>
      <c r="B351" s="84"/>
      <c r="C351" s="84"/>
    </row>
    <row r="352" spans="1:3" x14ac:dyDescent="0.25">
      <c r="A352" s="193" t="s">
        <v>263</v>
      </c>
      <c r="B352" s="86">
        <v>331.16740114549998</v>
      </c>
      <c r="C352" s="86">
        <v>331.16740114549998</v>
      </c>
    </row>
    <row r="353" spans="1:3" x14ac:dyDescent="0.25">
      <c r="A353" s="174" t="s">
        <v>276</v>
      </c>
      <c r="B353" s="86">
        <v>504.26715831450002</v>
      </c>
      <c r="C353" s="86">
        <v>504.26715831450002</v>
      </c>
    </row>
    <row r="354" spans="1:3" x14ac:dyDescent="0.25">
      <c r="A354" s="174" t="s">
        <v>277</v>
      </c>
      <c r="B354" s="86">
        <v>107.2565646195</v>
      </c>
      <c r="C354" s="86">
        <v>107.2565646195</v>
      </c>
    </row>
    <row r="355" spans="1:3" x14ac:dyDescent="0.25">
      <c r="A355" s="193" t="s">
        <v>278</v>
      </c>
      <c r="B355" s="86">
        <v>620.39101345049994</v>
      </c>
      <c r="C355" s="86">
        <v>620.39101345049994</v>
      </c>
    </row>
    <row r="356" spans="1:3" x14ac:dyDescent="0.25">
      <c r="A356" s="193" t="s">
        <v>279</v>
      </c>
      <c r="B356" s="86">
        <v>0</v>
      </c>
      <c r="C356" s="86">
        <v>0</v>
      </c>
    </row>
    <row r="357" spans="1:3" x14ac:dyDescent="0.25">
      <c r="A357" s="174" t="s">
        <v>280</v>
      </c>
      <c r="B357" s="86">
        <v>1110.0965903864999</v>
      </c>
      <c r="C357" s="86">
        <v>1110.0965903864999</v>
      </c>
    </row>
    <row r="358" spans="1:3" x14ac:dyDescent="0.25">
      <c r="A358" s="174" t="s">
        <v>281</v>
      </c>
      <c r="B358" s="86">
        <v>170.02519804599999</v>
      </c>
      <c r="C358" s="86">
        <v>170.02519804599999</v>
      </c>
    </row>
    <row r="359" spans="1:3" x14ac:dyDescent="0.25">
      <c r="A359" s="196" t="s">
        <v>187</v>
      </c>
      <c r="B359" s="90">
        <v>10555.18285657</v>
      </c>
      <c r="C359" s="90">
        <v>10555.18285657</v>
      </c>
    </row>
    <row r="360" spans="1:3" x14ac:dyDescent="0.25">
      <c r="A360" s="119" t="s">
        <v>188</v>
      </c>
      <c r="B360" s="95"/>
      <c r="C360" s="95"/>
    </row>
    <row r="361" spans="1:3" x14ac:dyDescent="0.25">
      <c r="A361" s="180" t="s">
        <v>189</v>
      </c>
      <c r="B361" s="86">
        <v>13.728795774000002</v>
      </c>
      <c r="C361" s="86">
        <v>13.728795774000002</v>
      </c>
    </row>
    <row r="362" spans="1:3" x14ac:dyDescent="0.25">
      <c r="A362" s="180" t="s">
        <v>190</v>
      </c>
      <c r="B362" s="86">
        <v>0</v>
      </c>
      <c r="C362" s="86">
        <v>0</v>
      </c>
    </row>
    <row r="363" spans="1:3" x14ac:dyDescent="0.25">
      <c r="A363" s="180" t="s">
        <v>191</v>
      </c>
      <c r="B363" s="86">
        <v>39.39750811750001</v>
      </c>
      <c r="C363" s="86">
        <v>39.39750811750001</v>
      </c>
    </row>
    <row r="364" spans="1:3" x14ac:dyDescent="0.25">
      <c r="A364" s="180" t="s">
        <v>192</v>
      </c>
      <c r="B364" s="86">
        <v>0</v>
      </c>
      <c r="C364" s="86">
        <v>0</v>
      </c>
    </row>
    <row r="365" spans="1:3" x14ac:dyDescent="0.25">
      <c r="A365" s="198" t="s">
        <v>193</v>
      </c>
      <c r="B365" s="91">
        <v>53.126303891500015</v>
      </c>
      <c r="C365" s="91">
        <v>53.126303891500015</v>
      </c>
    </row>
    <row r="366" spans="1:3" x14ac:dyDescent="0.25">
      <c r="A366" s="119" t="s">
        <v>194</v>
      </c>
      <c r="B366" s="95"/>
      <c r="C366" s="95"/>
    </row>
    <row r="367" spans="1:3" x14ac:dyDescent="0.25">
      <c r="A367" s="182" t="s">
        <v>195</v>
      </c>
      <c r="B367" s="86">
        <v>0</v>
      </c>
      <c r="C367" s="86">
        <v>0</v>
      </c>
    </row>
    <row r="368" spans="1:3" x14ac:dyDescent="0.25">
      <c r="A368" s="182" t="s">
        <v>196</v>
      </c>
      <c r="B368" s="86">
        <v>0</v>
      </c>
      <c r="C368" s="86">
        <v>0</v>
      </c>
    </row>
    <row r="369" spans="1:3" x14ac:dyDescent="0.25">
      <c r="A369" s="182" t="s">
        <v>197</v>
      </c>
      <c r="B369" s="86">
        <v>0</v>
      </c>
      <c r="C369" s="86">
        <v>0</v>
      </c>
    </row>
    <row r="370" spans="1:3" x14ac:dyDescent="0.25">
      <c r="A370" s="182" t="s">
        <v>198</v>
      </c>
      <c r="B370" s="86">
        <v>0</v>
      </c>
      <c r="C370" s="86">
        <v>0</v>
      </c>
    </row>
    <row r="371" spans="1:3" x14ac:dyDescent="0.25">
      <c r="A371" s="182" t="s">
        <v>199</v>
      </c>
      <c r="B371" s="86">
        <v>0</v>
      </c>
      <c r="C371" s="86">
        <v>0</v>
      </c>
    </row>
    <row r="372" spans="1:3" x14ac:dyDescent="0.25">
      <c r="A372" s="182" t="s">
        <v>200</v>
      </c>
      <c r="B372" s="86">
        <v>0</v>
      </c>
      <c r="C372" s="86">
        <v>0</v>
      </c>
    </row>
    <row r="373" spans="1:3" x14ac:dyDescent="0.25">
      <c r="A373" s="182" t="s">
        <v>201</v>
      </c>
      <c r="B373" s="86">
        <v>0</v>
      </c>
      <c r="C373" s="86">
        <v>0</v>
      </c>
    </row>
    <row r="374" spans="1:3" x14ac:dyDescent="0.25">
      <c r="A374" s="182" t="s">
        <v>202</v>
      </c>
      <c r="B374" s="86">
        <v>0</v>
      </c>
      <c r="C374" s="86">
        <v>0</v>
      </c>
    </row>
    <row r="375" spans="1:3" x14ac:dyDescent="0.25">
      <c r="A375" s="182" t="s">
        <v>203</v>
      </c>
      <c r="B375" s="86">
        <v>0</v>
      </c>
      <c r="C375" s="86">
        <v>0</v>
      </c>
    </row>
    <row r="376" spans="1:3" x14ac:dyDescent="0.25">
      <c r="A376" s="196" t="s">
        <v>204</v>
      </c>
      <c r="B376" s="91">
        <v>0</v>
      </c>
      <c r="C376" s="91">
        <v>0</v>
      </c>
    </row>
    <row r="377" spans="1:3" x14ac:dyDescent="0.25">
      <c r="A377" s="119" t="s">
        <v>205</v>
      </c>
      <c r="B377" s="84"/>
      <c r="C377" s="84"/>
    </row>
    <row r="378" spans="1:3" x14ac:dyDescent="0.25">
      <c r="A378" s="182" t="s">
        <v>206</v>
      </c>
      <c r="B378" s="86">
        <v>32.528559600000023</v>
      </c>
      <c r="C378" s="86">
        <v>32.528559600000023</v>
      </c>
    </row>
    <row r="379" spans="1:3" x14ac:dyDescent="0.25">
      <c r="A379" s="182" t="s">
        <v>207</v>
      </c>
      <c r="B379" s="86">
        <v>23.892530000000001</v>
      </c>
      <c r="C379" s="86">
        <v>23.892530000000001</v>
      </c>
    </row>
    <row r="380" spans="1:3" x14ac:dyDescent="0.25">
      <c r="A380" s="182" t="s">
        <v>208</v>
      </c>
      <c r="B380" s="86">
        <v>0</v>
      </c>
      <c r="C380" s="86">
        <v>0</v>
      </c>
    </row>
    <row r="381" spans="1:3" x14ac:dyDescent="0.25">
      <c r="A381" s="182" t="s">
        <v>209</v>
      </c>
      <c r="B381" s="86">
        <v>46.217360000000021</v>
      </c>
      <c r="C381" s="86">
        <v>46.217360000000021</v>
      </c>
    </row>
    <row r="382" spans="1:3" x14ac:dyDescent="0.25">
      <c r="A382" s="182" t="s">
        <v>210</v>
      </c>
      <c r="B382" s="86">
        <v>230.48852533333334</v>
      </c>
      <c r="C382" s="86">
        <v>230.48852533333334</v>
      </c>
    </row>
    <row r="383" spans="1:3" x14ac:dyDescent="0.25">
      <c r="A383" s="182" t="s">
        <v>211</v>
      </c>
      <c r="B383" s="86">
        <v>2.3484595333333345</v>
      </c>
      <c r="C383" s="86">
        <v>2.3484595333333345</v>
      </c>
    </row>
    <row r="384" spans="1:3" x14ac:dyDescent="0.25">
      <c r="A384" s="182" t="s">
        <v>212</v>
      </c>
      <c r="B384" s="86">
        <v>0</v>
      </c>
      <c r="C384" s="86">
        <v>0</v>
      </c>
    </row>
    <row r="385" spans="1:3" x14ac:dyDescent="0.25">
      <c r="A385" s="199" t="s">
        <v>282</v>
      </c>
      <c r="B385" s="86">
        <v>3597.6882182631884</v>
      </c>
      <c r="C385" s="86">
        <v>3597.6882182631884</v>
      </c>
    </row>
    <row r="386" spans="1:3" x14ac:dyDescent="0.25">
      <c r="A386" s="199" t="s">
        <v>283</v>
      </c>
      <c r="B386" s="86">
        <v>40.168604096500005</v>
      </c>
      <c r="C386" s="86">
        <v>40.168604096500005</v>
      </c>
    </row>
    <row r="387" spans="1:3" x14ac:dyDescent="0.25">
      <c r="A387" s="200" t="s">
        <v>284</v>
      </c>
      <c r="B387" s="165">
        <v>579.25095601114276</v>
      </c>
      <c r="C387" s="165">
        <v>579.25095601114276</v>
      </c>
    </row>
    <row r="388" spans="1:3" x14ac:dyDescent="0.25">
      <c r="A388" s="182" t="s">
        <v>213</v>
      </c>
      <c r="B388" s="86">
        <v>0</v>
      </c>
      <c r="C388" s="86">
        <v>0</v>
      </c>
    </row>
    <row r="389" spans="1:3" x14ac:dyDescent="0.25">
      <c r="A389" s="196" t="s">
        <v>214</v>
      </c>
      <c r="B389" s="90">
        <v>4552.5832128374977</v>
      </c>
      <c r="C389" s="90">
        <v>4552.5832128374977</v>
      </c>
    </row>
    <row r="390" spans="1:3" x14ac:dyDescent="0.25">
      <c r="A390" s="184" t="s">
        <v>215</v>
      </c>
      <c r="B390" s="84"/>
      <c r="C390" s="84"/>
    </row>
    <row r="391" spans="1:3" x14ac:dyDescent="0.25">
      <c r="A391" s="182" t="s">
        <v>216</v>
      </c>
      <c r="B391" s="86">
        <v>0</v>
      </c>
      <c r="C391" s="86">
        <v>0</v>
      </c>
    </row>
    <row r="392" spans="1:3" x14ac:dyDescent="0.25">
      <c r="A392" s="182" t="s">
        <v>217</v>
      </c>
      <c r="B392" s="86">
        <v>0</v>
      </c>
      <c r="C392" s="86">
        <v>0</v>
      </c>
    </row>
    <row r="393" spans="1:3" x14ac:dyDescent="0.25">
      <c r="A393" s="182" t="s">
        <v>218</v>
      </c>
      <c r="B393" s="86">
        <v>0</v>
      </c>
      <c r="C393" s="86">
        <v>0</v>
      </c>
    </row>
    <row r="394" spans="1:3" x14ac:dyDescent="0.25">
      <c r="A394" s="182" t="s">
        <v>219</v>
      </c>
      <c r="B394" s="86">
        <v>0</v>
      </c>
      <c r="C394" s="86">
        <v>0</v>
      </c>
    </row>
    <row r="395" spans="1:3" x14ac:dyDescent="0.25">
      <c r="A395" s="176" t="s">
        <v>285</v>
      </c>
      <c r="B395" s="86">
        <v>5737.2390034625005</v>
      </c>
      <c r="C395" s="86">
        <v>5737.2390034625005</v>
      </c>
    </row>
    <row r="396" spans="1:3" x14ac:dyDescent="0.25">
      <c r="A396" s="176" t="s">
        <v>269</v>
      </c>
      <c r="B396" s="86">
        <v>1341.9246925400003</v>
      </c>
      <c r="C396" s="86">
        <v>1341.9246925400003</v>
      </c>
    </row>
    <row r="397" spans="1:3" x14ac:dyDescent="0.25">
      <c r="A397" s="176" t="s">
        <v>270</v>
      </c>
      <c r="B397" s="86">
        <v>3759.6414238749994</v>
      </c>
      <c r="C397" s="86">
        <v>3759.6414238749994</v>
      </c>
    </row>
    <row r="398" spans="1:3" x14ac:dyDescent="0.25">
      <c r="A398" s="176" t="s">
        <v>271</v>
      </c>
      <c r="B398" s="86">
        <v>2606.9358216430005</v>
      </c>
      <c r="C398" s="86">
        <v>2606.9358216430005</v>
      </c>
    </row>
    <row r="399" spans="1:3" x14ac:dyDescent="0.25">
      <c r="A399" s="198" t="s">
        <v>220</v>
      </c>
      <c r="B399" s="91">
        <v>13445.7409415205</v>
      </c>
      <c r="C399" s="91">
        <v>13445.7409415205</v>
      </c>
    </row>
    <row r="400" spans="1:3" x14ac:dyDescent="0.25">
      <c r="A400" s="119" t="s">
        <v>221</v>
      </c>
      <c r="B400" s="84"/>
      <c r="C400" s="84"/>
    </row>
    <row r="401" spans="1:3" x14ac:dyDescent="0.25">
      <c r="A401" s="182" t="s">
        <v>286</v>
      </c>
      <c r="B401" s="86">
        <v>4539.0500568059997</v>
      </c>
      <c r="C401" s="86">
        <v>4539.0500568059997</v>
      </c>
    </row>
    <row r="402" spans="1:3" x14ac:dyDescent="0.25">
      <c r="A402" s="182" t="s">
        <v>287</v>
      </c>
      <c r="B402" s="86">
        <v>-1229.3494839948501</v>
      </c>
      <c r="C402" s="86">
        <v>-1229.3494839948501</v>
      </c>
    </row>
    <row r="403" spans="1:3" x14ac:dyDescent="0.25">
      <c r="A403" s="182" t="s">
        <v>288</v>
      </c>
      <c r="B403" s="86">
        <v>-486.17051600514986</v>
      </c>
      <c r="C403" s="86">
        <v>-486.17051600514986</v>
      </c>
    </row>
    <row r="404" spans="1:3" x14ac:dyDescent="0.25">
      <c r="A404" s="201" t="s">
        <v>298</v>
      </c>
      <c r="B404" s="86">
        <v>0</v>
      </c>
      <c r="C404" s="86">
        <v>0</v>
      </c>
    </row>
    <row r="405" spans="1:3" x14ac:dyDescent="0.25">
      <c r="A405" s="197" t="s">
        <v>299</v>
      </c>
      <c r="B405" s="86">
        <v>0</v>
      </c>
      <c r="C405" s="86">
        <v>0</v>
      </c>
    </row>
    <row r="406" spans="1:3" x14ac:dyDescent="0.25">
      <c r="A406" s="202" t="s">
        <v>300</v>
      </c>
      <c r="B406" s="86">
        <v>0</v>
      </c>
      <c r="C406" s="86">
        <v>0</v>
      </c>
    </row>
    <row r="407" spans="1:3" x14ac:dyDescent="0.25">
      <c r="A407" s="202" t="s">
        <v>301</v>
      </c>
      <c r="B407" s="86">
        <v>0</v>
      </c>
      <c r="C407" s="86">
        <v>0</v>
      </c>
    </row>
    <row r="408" spans="1:3" x14ac:dyDescent="0.25">
      <c r="A408" s="202" t="s">
        <v>302</v>
      </c>
      <c r="B408" s="86">
        <v>0</v>
      </c>
      <c r="C408" s="86">
        <v>0</v>
      </c>
    </row>
    <row r="409" spans="1:3" x14ac:dyDescent="0.25">
      <c r="A409" s="201" t="s">
        <v>303</v>
      </c>
      <c r="B409" s="86">
        <v>0</v>
      </c>
      <c r="C409" s="86">
        <v>0</v>
      </c>
    </row>
    <row r="410" spans="1:3" x14ac:dyDescent="0.25">
      <c r="A410" s="201" t="s">
        <v>304</v>
      </c>
      <c r="B410" s="86">
        <v>0</v>
      </c>
      <c r="C410" s="86">
        <v>0</v>
      </c>
    </row>
    <row r="411" spans="1:3" x14ac:dyDescent="0.25">
      <c r="A411" s="201" t="s">
        <v>305</v>
      </c>
      <c r="B411" s="86">
        <v>0</v>
      </c>
      <c r="C411" s="86">
        <v>0</v>
      </c>
    </row>
    <row r="412" spans="1:3" x14ac:dyDescent="0.25">
      <c r="A412" s="203" t="s">
        <v>306</v>
      </c>
      <c r="B412" s="166">
        <v>0</v>
      </c>
      <c r="C412" s="166">
        <v>0</v>
      </c>
    </row>
    <row r="413" spans="1:3" x14ac:dyDescent="0.25">
      <c r="A413" s="119" t="s">
        <v>230</v>
      </c>
      <c r="B413" s="91">
        <v>2823.5300568060002</v>
      </c>
      <c r="C413" s="91">
        <v>2823.5300568060002</v>
      </c>
    </row>
    <row r="414" spans="1:3" x14ac:dyDescent="0.25">
      <c r="A414" s="121" t="s">
        <v>231</v>
      </c>
      <c r="B414" s="91">
        <v>46530.681778584549</v>
      </c>
      <c r="C414" s="91">
        <v>46530.681778584549</v>
      </c>
    </row>
    <row r="415" spans="1:3" ht="15.75" customHeight="1" thickBot="1" x14ac:dyDescent="0.3">
      <c r="A415" s="260" t="str">
        <f>[3]Notes!$C$6</f>
        <v>2019-20</v>
      </c>
      <c r="B415" s="260"/>
      <c r="C415" s="260"/>
    </row>
    <row r="416" spans="1:3" ht="22.5" x14ac:dyDescent="0.25">
      <c r="A416" s="170" t="s">
        <v>116</v>
      </c>
      <c r="B416" s="78" t="s">
        <v>117</v>
      </c>
      <c r="C416" s="79"/>
    </row>
    <row r="417" spans="1:3" ht="15.75" thickBot="1" x14ac:dyDescent="0.3">
      <c r="A417" s="171"/>
      <c r="B417" s="81" t="s">
        <v>118</v>
      </c>
      <c r="C417" s="81" t="s">
        <v>119</v>
      </c>
    </row>
    <row r="418" spans="1:3" x14ac:dyDescent="0.25">
      <c r="A418" s="172" t="s">
        <v>120</v>
      </c>
      <c r="B418" s="84"/>
      <c r="C418" s="84"/>
    </row>
    <row r="419" spans="1:3" x14ac:dyDescent="0.25">
      <c r="A419" s="172" t="s">
        <v>121</v>
      </c>
      <c r="B419" s="84"/>
      <c r="C419" s="84"/>
    </row>
    <row r="420" spans="1:3" x14ac:dyDescent="0.25">
      <c r="A420" s="173" t="s">
        <v>122</v>
      </c>
      <c r="B420" s="86">
        <v>0</v>
      </c>
      <c r="C420" s="86">
        <v>0</v>
      </c>
    </row>
    <row r="421" spans="1:3" x14ac:dyDescent="0.25">
      <c r="A421" s="173" t="s">
        <v>123</v>
      </c>
      <c r="B421" s="86">
        <v>0</v>
      </c>
      <c r="C421" s="86">
        <v>0</v>
      </c>
    </row>
    <row r="422" spans="1:3" x14ac:dyDescent="0.25">
      <c r="A422" s="173" t="s">
        <v>124</v>
      </c>
      <c r="B422" s="86">
        <v>0</v>
      </c>
      <c r="C422" s="86">
        <v>0</v>
      </c>
    </row>
    <row r="423" spans="1:3" x14ac:dyDescent="0.25">
      <c r="A423" s="173" t="s">
        <v>125</v>
      </c>
      <c r="B423" s="86">
        <v>0</v>
      </c>
      <c r="C423" s="86">
        <v>0</v>
      </c>
    </row>
    <row r="424" spans="1:3" x14ac:dyDescent="0.25">
      <c r="A424" s="173" t="s">
        <v>126</v>
      </c>
      <c r="B424" s="86">
        <v>0</v>
      </c>
      <c r="C424" s="86">
        <v>0</v>
      </c>
    </row>
    <row r="425" spans="1:3" x14ac:dyDescent="0.25">
      <c r="A425" s="120" t="s">
        <v>127</v>
      </c>
      <c r="B425" s="86">
        <v>0</v>
      </c>
      <c r="C425" s="86">
        <v>0</v>
      </c>
    </row>
    <row r="426" spans="1:3" x14ac:dyDescent="0.25">
      <c r="A426" s="120" t="s">
        <v>128</v>
      </c>
      <c r="B426" s="86">
        <v>0</v>
      </c>
      <c r="C426" s="86">
        <v>0</v>
      </c>
    </row>
    <row r="427" spans="1:3" x14ac:dyDescent="0.25">
      <c r="A427" s="173" t="s">
        <v>129</v>
      </c>
      <c r="B427" s="86">
        <v>613.0532957142857</v>
      </c>
      <c r="C427" s="86">
        <v>613.0532957142857</v>
      </c>
    </row>
    <row r="428" spans="1:3" x14ac:dyDescent="0.25">
      <c r="A428" s="173" t="s">
        <v>130</v>
      </c>
      <c r="B428" s="86">
        <v>408.70219714285713</v>
      </c>
      <c r="C428" s="86">
        <v>408.70219714285713</v>
      </c>
    </row>
    <row r="429" spans="1:3" x14ac:dyDescent="0.25">
      <c r="A429" s="173" t="s">
        <v>131</v>
      </c>
      <c r="B429" s="86">
        <v>408.70219714285713</v>
      </c>
      <c r="C429" s="86">
        <v>408.70219714285713</v>
      </c>
    </row>
    <row r="430" spans="1:3" x14ac:dyDescent="0.25">
      <c r="A430" s="173" t="s">
        <v>132</v>
      </c>
      <c r="B430" s="86">
        <v>2265.6327524500002</v>
      </c>
      <c r="C430" s="86">
        <v>2265.6327524500002</v>
      </c>
    </row>
    <row r="431" spans="1:3" x14ac:dyDescent="0.25">
      <c r="A431" s="173" t="s">
        <v>133</v>
      </c>
      <c r="B431" s="86">
        <v>2393.0708155000002</v>
      </c>
      <c r="C431" s="86">
        <v>2393.0708155000002</v>
      </c>
    </row>
    <row r="432" spans="1:3" x14ac:dyDescent="0.25">
      <c r="A432" s="173" t="s">
        <v>134</v>
      </c>
      <c r="B432" s="86">
        <v>245.41118819050001</v>
      </c>
      <c r="C432" s="86">
        <v>245.41118819050001</v>
      </c>
    </row>
    <row r="433" spans="1:3" x14ac:dyDescent="0.25">
      <c r="A433" s="173" t="s">
        <v>135</v>
      </c>
      <c r="B433" s="86">
        <v>0</v>
      </c>
      <c r="C433" s="86">
        <v>0</v>
      </c>
    </row>
    <row r="434" spans="1:3" x14ac:dyDescent="0.25">
      <c r="A434" s="120" t="s">
        <v>136</v>
      </c>
      <c r="B434" s="86">
        <v>2053.504323269</v>
      </c>
      <c r="C434" s="86">
        <v>2053.504323269</v>
      </c>
    </row>
    <row r="435" spans="1:3" x14ac:dyDescent="0.25">
      <c r="A435" s="120" t="s">
        <v>137</v>
      </c>
      <c r="B435" s="86">
        <v>2992.9658715324999</v>
      </c>
      <c r="C435" s="86">
        <v>2992.9658715324999</v>
      </c>
    </row>
    <row r="436" spans="1:3" x14ac:dyDescent="0.25">
      <c r="A436" s="174" t="s">
        <v>289</v>
      </c>
      <c r="B436" s="86">
        <v>0</v>
      </c>
      <c r="C436" s="86">
        <v>0</v>
      </c>
    </row>
    <row r="437" spans="1:3" x14ac:dyDescent="0.25">
      <c r="A437" s="174" t="s">
        <v>290</v>
      </c>
      <c r="B437" s="86">
        <v>0</v>
      </c>
      <c r="C437" s="86">
        <v>0</v>
      </c>
    </row>
    <row r="438" spans="1:3" x14ac:dyDescent="0.25">
      <c r="A438" s="174" t="s">
        <v>291</v>
      </c>
      <c r="B438" s="86">
        <v>0</v>
      </c>
      <c r="C438" s="86">
        <v>0</v>
      </c>
    </row>
    <row r="439" spans="1:3" x14ac:dyDescent="0.25">
      <c r="A439" s="174" t="s">
        <v>292</v>
      </c>
      <c r="B439" s="86">
        <v>0</v>
      </c>
      <c r="C439" s="86">
        <v>0</v>
      </c>
    </row>
    <row r="440" spans="1:3" x14ac:dyDescent="0.25">
      <c r="A440" s="174" t="s">
        <v>259</v>
      </c>
      <c r="B440" s="86">
        <v>2391.8037375000004</v>
      </c>
      <c r="C440" s="86">
        <v>2391.8037375000004</v>
      </c>
    </row>
    <row r="441" spans="1:3" x14ac:dyDescent="0.25">
      <c r="A441" s="175" t="s">
        <v>138</v>
      </c>
      <c r="B441" s="90">
        <v>13772.846378442002</v>
      </c>
      <c r="C441" s="91">
        <v>13772.846378442002</v>
      </c>
    </row>
    <row r="442" spans="1:3" x14ac:dyDescent="0.25">
      <c r="A442" s="173" t="s">
        <v>234</v>
      </c>
      <c r="B442" s="86">
        <v>0</v>
      </c>
      <c r="C442" s="86">
        <v>0</v>
      </c>
    </row>
    <row r="443" spans="1:3" x14ac:dyDescent="0.25">
      <c r="A443" s="195" t="s">
        <v>260</v>
      </c>
      <c r="B443" s="86">
        <v>0</v>
      </c>
      <c r="C443" s="86">
        <v>0</v>
      </c>
    </row>
    <row r="444" spans="1:3" x14ac:dyDescent="0.25">
      <c r="A444" s="173" t="s">
        <v>139</v>
      </c>
      <c r="B444" s="86">
        <v>0</v>
      </c>
      <c r="C444" s="86">
        <v>0</v>
      </c>
    </row>
    <row r="445" spans="1:3" x14ac:dyDescent="0.25">
      <c r="A445" s="173" t="s">
        <v>140</v>
      </c>
      <c r="B445" s="86">
        <v>0</v>
      </c>
      <c r="C445" s="86">
        <v>0</v>
      </c>
    </row>
    <row r="446" spans="1:3" x14ac:dyDescent="0.25">
      <c r="A446" s="173" t="s">
        <v>141</v>
      </c>
      <c r="B446" s="86">
        <v>0</v>
      </c>
      <c r="C446" s="86">
        <v>0</v>
      </c>
    </row>
    <row r="447" spans="1:3" x14ac:dyDescent="0.25">
      <c r="A447" s="173" t="s">
        <v>142</v>
      </c>
      <c r="B447" s="86">
        <v>0</v>
      </c>
      <c r="C447" s="86">
        <v>0</v>
      </c>
    </row>
    <row r="448" spans="1:3" x14ac:dyDescent="0.25">
      <c r="A448" s="173" t="s">
        <v>143</v>
      </c>
      <c r="B448" s="86">
        <v>1121.374946246553</v>
      </c>
      <c r="C448" s="86">
        <v>1121.374946246553</v>
      </c>
    </row>
    <row r="449" spans="1:3" x14ac:dyDescent="0.25">
      <c r="A449" s="173" t="s">
        <v>144</v>
      </c>
      <c r="B449" s="86">
        <v>0</v>
      </c>
      <c r="C449" s="86">
        <v>0</v>
      </c>
    </row>
    <row r="450" spans="1:3" x14ac:dyDescent="0.25">
      <c r="A450" s="173" t="s">
        <v>145</v>
      </c>
      <c r="B450" s="86">
        <v>0</v>
      </c>
      <c r="C450" s="86">
        <v>0</v>
      </c>
    </row>
    <row r="451" spans="1:3" x14ac:dyDescent="0.25">
      <c r="A451" s="173" t="s">
        <v>146</v>
      </c>
      <c r="B451" s="86">
        <v>4.6895212371353265</v>
      </c>
      <c r="C451" s="86">
        <v>4.6895212371353265</v>
      </c>
    </row>
    <row r="452" spans="1:3" x14ac:dyDescent="0.25">
      <c r="A452" s="173" t="s">
        <v>147</v>
      </c>
      <c r="B452" s="86">
        <v>0.83975639654610945</v>
      </c>
      <c r="C452" s="86">
        <v>0.83975639654610945</v>
      </c>
    </row>
    <row r="453" spans="1:3" x14ac:dyDescent="0.25">
      <c r="A453" s="173" t="s">
        <v>148</v>
      </c>
      <c r="B453" s="86">
        <v>0</v>
      </c>
      <c r="C453" s="86">
        <v>0</v>
      </c>
    </row>
    <row r="454" spans="1:3" x14ac:dyDescent="0.25">
      <c r="A454" s="173" t="s">
        <v>149</v>
      </c>
      <c r="B454" s="86">
        <v>0</v>
      </c>
      <c r="C454" s="86">
        <v>0</v>
      </c>
    </row>
    <row r="455" spans="1:3" x14ac:dyDescent="0.25">
      <c r="A455" s="173" t="s">
        <v>150</v>
      </c>
      <c r="B455" s="86">
        <v>28.696238782819659</v>
      </c>
      <c r="C455" s="86">
        <v>28.696238782819659</v>
      </c>
    </row>
    <row r="456" spans="1:3" x14ac:dyDescent="0.25">
      <c r="A456" s="173" t="s">
        <v>151</v>
      </c>
      <c r="B456" s="86">
        <v>1401.6010120312612</v>
      </c>
      <c r="C456" s="86">
        <v>1401.6010120312612</v>
      </c>
    </row>
    <row r="457" spans="1:3" x14ac:dyDescent="0.25">
      <c r="A457" s="173" t="s">
        <v>152</v>
      </c>
      <c r="B457" s="86">
        <v>0</v>
      </c>
      <c r="C457" s="86">
        <v>0</v>
      </c>
    </row>
    <row r="458" spans="1:3" x14ac:dyDescent="0.25">
      <c r="A458" s="173" t="s">
        <v>153</v>
      </c>
      <c r="B458" s="86">
        <v>114.14979226616745</v>
      </c>
      <c r="C458" s="86">
        <v>114.14979226616745</v>
      </c>
    </row>
    <row r="459" spans="1:3" x14ac:dyDescent="0.25">
      <c r="A459" s="173" t="s">
        <v>154</v>
      </c>
      <c r="B459" s="86">
        <v>217.73769624062072</v>
      </c>
      <c r="C459" s="86">
        <v>217.73769624062072</v>
      </c>
    </row>
    <row r="460" spans="1:3" x14ac:dyDescent="0.25">
      <c r="A460" s="191" t="s">
        <v>261</v>
      </c>
      <c r="B460" s="86">
        <v>0</v>
      </c>
      <c r="C460" s="86">
        <v>0</v>
      </c>
    </row>
    <row r="461" spans="1:3" x14ac:dyDescent="0.25">
      <c r="A461" s="193" t="s">
        <v>155</v>
      </c>
      <c r="B461" s="86">
        <v>140.0032035434883</v>
      </c>
      <c r="C461" s="86">
        <v>140.0032035434883</v>
      </c>
    </row>
    <row r="462" spans="1:3" x14ac:dyDescent="0.25">
      <c r="A462" s="191" t="s">
        <v>232</v>
      </c>
      <c r="B462" s="86">
        <v>0.67074748953342889</v>
      </c>
      <c r="C462" s="86">
        <v>0.67074748953342889</v>
      </c>
    </row>
    <row r="463" spans="1:3" x14ac:dyDescent="0.25">
      <c r="A463" s="176" t="s">
        <v>233</v>
      </c>
      <c r="B463" s="86">
        <v>0</v>
      </c>
      <c r="C463" s="86">
        <v>0</v>
      </c>
    </row>
    <row r="464" spans="1:3" x14ac:dyDescent="0.25">
      <c r="A464" s="193" t="s">
        <v>262</v>
      </c>
      <c r="B464" s="86">
        <v>0</v>
      </c>
      <c r="C464" s="86">
        <v>0</v>
      </c>
    </row>
    <row r="465" spans="1:3" x14ac:dyDescent="0.25">
      <c r="A465" s="175" t="s">
        <v>157</v>
      </c>
      <c r="B465" s="90">
        <v>3029.7629142341248</v>
      </c>
      <c r="C465" s="91">
        <v>3029.7629142341248</v>
      </c>
    </row>
    <row r="466" spans="1:3" x14ac:dyDescent="0.25">
      <c r="A466" s="204" t="s">
        <v>158</v>
      </c>
      <c r="B466" s="167">
        <v>16802.609292676127</v>
      </c>
      <c r="C466" s="167">
        <v>16802.609292676127</v>
      </c>
    </row>
    <row r="467" spans="1:3" x14ac:dyDescent="0.25">
      <c r="A467" s="119" t="s">
        <v>159</v>
      </c>
      <c r="B467" s="95"/>
      <c r="C467" s="95"/>
    </row>
    <row r="468" spans="1:3" x14ac:dyDescent="0.25">
      <c r="A468" s="119" t="s">
        <v>160</v>
      </c>
      <c r="B468" s="95"/>
      <c r="C468" s="95"/>
    </row>
    <row r="469" spans="1:3" x14ac:dyDescent="0.25">
      <c r="A469" s="119" t="s">
        <v>161</v>
      </c>
      <c r="B469" s="95"/>
      <c r="C469" s="95"/>
    </row>
    <row r="470" spans="1:3" x14ac:dyDescent="0.25">
      <c r="A470" s="120" t="s">
        <v>162</v>
      </c>
      <c r="B470" s="86">
        <v>1432.6876851960003</v>
      </c>
      <c r="C470" s="86">
        <v>1432.6876851960003</v>
      </c>
    </row>
    <row r="471" spans="1:3" x14ac:dyDescent="0.25">
      <c r="A471" s="120" t="s">
        <v>163</v>
      </c>
      <c r="B471" s="86">
        <v>378.03193748950008</v>
      </c>
      <c r="C471" s="86">
        <v>378.03193748950008</v>
      </c>
    </row>
    <row r="472" spans="1:3" x14ac:dyDescent="0.25">
      <c r="A472" s="119" t="s">
        <v>164</v>
      </c>
      <c r="B472" s="91">
        <v>1810.7196226855003</v>
      </c>
      <c r="C472" s="91">
        <v>1810.7196226855003</v>
      </c>
    </row>
    <row r="473" spans="1:3" x14ac:dyDescent="0.25">
      <c r="A473" s="119" t="s">
        <v>165</v>
      </c>
      <c r="B473" s="97"/>
      <c r="C473" s="97"/>
    </row>
    <row r="474" spans="1:3" x14ac:dyDescent="0.25">
      <c r="A474" s="177" t="s">
        <v>166</v>
      </c>
      <c r="B474" s="86">
        <v>0</v>
      </c>
      <c r="C474" s="86">
        <v>0</v>
      </c>
    </row>
    <row r="475" spans="1:3" x14ac:dyDescent="0.25">
      <c r="A475" s="177" t="s">
        <v>167</v>
      </c>
      <c r="B475" s="86">
        <v>0</v>
      </c>
      <c r="C475" s="86">
        <v>0</v>
      </c>
    </row>
    <row r="476" spans="1:3" x14ac:dyDescent="0.25">
      <c r="A476" s="177" t="s">
        <v>168</v>
      </c>
      <c r="B476" s="86">
        <v>0</v>
      </c>
      <c r="C476" s="86">
        <v>0</v>
      </c>
    </row>
    <row r="477" spans="1:3" x14ac:dyDescent="0.25">
      <c r="A477" s="177" t="s">
        <v>169</v>
      </c>
      <c r="B477" s="86">
        <v>969.57482241949992</v>
      </c>
      <c r="C477" s="86">
        <v>969.57482241949992</v>
      </c>
    </row>
    <row r="478" spans="1:3" x14ac:dyDescent="0.25">
      <c r="A478" s="177" t="s">
        <v>170</v>
      </c>
      <c r="B478" s="86">
        <v>0</v>
      </c>
      <c r="C478" s="86">
        <v>0</v>
      </c>
    </row>
    <row r="479" spans="1:3" x14ac:dyDescent="0.25">
      <c r="A479" s="119" t="s">
        <v>171</v>
      </c>
      <c r="B479" s="91">
        <v>969.57482241949992</v>
      </c>
      <c r="C479" s="91">
        <v>969.57482241949992</v>
      </c>
    </row>
    <row r="480" spans="1:3" x14ac:dyDescent="0.25">
      <c r="A480" s="119" t="s">
        <v>172</v>
      </c>
      <c r="B480" s="91">
        <v>2780.2944451050002</v>
      </c>
      <c r="C480" s="91">
        <v>2780.2944451050002</v>
      </c>
    </row>
    <row r="481" spans="1:3" x14ac:dyDescent="0.25">
      <c r="A481" s="119" t="s">
        <v>173</v>
      </c>
      <c r="B481" s="84"/>
      <c r="C481" s="84"/>
    </row>
    <row r="482" spans="1:3" x14ac:dyDescent="0.25">
      <c r="A482" s="120" t="s">
        <v>174</v>
      </c>
      <c r="B482" s="86">
        <v>257.91776447650005</v>
      </c>
      <c r="C482" s="86">
        <v>257.91776447650005</v>
      </c>
    </row>
    <row r="483" spans="1:3" x14ac:dyDescent="0.25">
      <c r="A483" s="120" t="s">
        <v>175</v>
      </c>
      <c r="B483" s="86">
        <v>441.94758128199999</v>
      </c>
      <c r="C483" s="86">
        <v>441.94758128199999</v>
      </c>
    </row>
    <row r="484" spans="1:3" x14ac:dyDescent="0.25">
      <c r="A484" s="119" t="s">
        <v>176</v>
      </c>
      <c r="B484" s="91">
        <v>699.8653457585001</v>
      </c>
      <c r="C484" s="91">
        <v>699.8653457585001</v>
      </c>
    </row>
    <row r="485" spans="1:3" x14ac:dyDescent="0.25">
      <c r="A485" s="119" t="s">
        <v>177</v>
      </c>
      <c r="B485" s="84"/>
      <c r="C485" s="84"/>
    </row>
    <row r="486" spans="1:3" x14ac:dyDescent="0.25">
      <c r="A486" s="120" t="s">
        <v>178</v>
      </c>
      <c r="B486" s="86">
        <v>52.868770993499993</v>
      </c>
      <c r="C486" s="86">
        <v>52.868770993499993</v>
      </c>
    </row>
    <row r="487" spans="1:3" x14ac:dyDescent="0.25">
      <c r="A487" s="120" t="s">
        <v>179</v>
      </c>
      <c r="B487" s="86">
        <v>382.70127019099999</v>
      </c>
      <c r="C487" s="86">
        <v>382.70127019099999</v>
      </c>
    </row>
    <row r="488" spans="1:3" x14ac:dyDescent="0.25">
      <c r="A488" s="120" t="s">
        <v>180</v>
      </c>
      <c r="B488" s="86">
        <v>382.70127019099999</v>
      </c>
      <c r="C488" s="86">
        <v>382.70127019099999</v>
      </c>
    </row>
    <row r="489" spans="1:3" x14ac:dyDescent="0.25">
      <c r="A489" s="119" t="s">
        <v>181</v>
      </c>
      <c r="B489" s="91">
        <v>818.27131137549998</v>
      </c>
      <c r="C489" s="91">
        <v>818.27131137549998</v>
      </c>
    </row>
    <row r="490" spans="1:3" x14ac:dyDescent="0.25">
      <c r="A490" s="119" t="s">
        <v>182</v>
      </c>
      <c r="B490" s="84"/>
      <c r="C490" s="84"/>
    </row>
    <row r="491" spans="1:3" x14ac:dyDescent="0.25">
      <c r="A491" s="120" t="s">
        <v>183</v>
      </c>
      <c r="B491" s="86">
        <v>1845.2356535460003</v>
      </c>
      <c r="C491" s="86">
        <v>1845.2356535460003</v>
      </c>
    </row>
    <row r="492" spans="1:3" x14ac:dyDescent="0.25">
      <c r="A492" s="120" t="s">
        <v>184</v>
      </c>
      <c r="B492" s="86">
        <v>849.32262115349999</v>
      </c>
      <c r="C492" s="86">
        <v>849.32262115349999</v>
      </c>
    </row>
    <row r="493" spans="1:3" x14ac:dyDescent="0.25">
      <c r="A493" s="119" t="s">
        <v>185</v>
      </c>
      <c r="B493" s="91">
        <v>2694.5582746995005</v>
      </c>
      <c r="C493" s="91">
        <v>2694.5582746995005</v>
      </c>
    </row>
    <row r="494" spans="1:3" x14ac:dyDescent="0.25">
      <c r="A494" s="119" t="s">
        <v>186</v>
      </c>
      <c r="B494" s="84"/>
      <c r="C494" s="84"/>
    </row>
    <row r="495" spans="1:3" x14ac:dyDescent="0.25">
      <c r="A495" s="193" t="s">
        <v>263</v>
      </c>
      <c r="B495" s="86">
        <v>303.58863432850001</v>
      </c>
      <c r="C495" s="86">
        <v>303.58863432850001</v>
      </c>
    </row>
    <row r="496" spans="1:3" x14ac:dyDescent="0.25">
      <c r="A496" s="174" t="s">
        <v>276</v>
      </c>
      <c r="B496" s="86">
        <v>529.1531459224999</v>
      </c>
      <c r="C496" s="86">
        <v>529.1531459224999</v>
      </c>
    </row>
    <row r="497" spans="1:3" x14ac:dyDescent="0.25">
      <c r="A497" s="174" t="s">
        <v>277</v>
      </c>
      <c r="B497" s="86">
        <v>126.05107544800001</v>
      </c>
      <c r="C497" s="86">
        <v>126.05107544800001</v>
      </c>
    </row>
    <row r="498" spans="1:3" x14ac:dyDescent="0.25">
      <c r="A498" s="193" t="s">
        <v>278</v>
      </c>
      <c r="B498" s="86">
        <v>398.73683790399997</v>
      </c>
      <c r="C498" s="86">
        <v>398.73683790399997</v>
      </c>
    </row>
    <row r="499" spans="1:3" x14ac:dyDescent="0.25">
      <c r="A499" s="174" t="s">
        <v>281</v>
      </c>
      <c r="B499" s="86">
        <v>148.600459755</v>
      </c>
      <c r="C499" s="86">
        <v>148.600459755</v>
      </c>
    </row>
    <row r="500" spans="1:3" x14ac:dyDescent="0.25">
      <c r="A500" s="136" t="s">
        <v>280</v>
      </c>
      <c r="B500" s="86">
        <v>972.18985571126279</v>
      </c>
      <c r="C500" s="86">
        <v>972.18985571126279</v>
      </c>
    </row>
    <row r="501" spans="1:3" x14ac:dyDescent="0.25">
      <c r="A501" s="135" t="s">
        <v>293</v>
      </c>
      <c r="B501" s="166">
        <v>23.977110301000003</v>
      </c>
      <c r="C501" s="166">
        <v>23.977110301000003</v>
      </c>
    </row>
    <row r="502" spans="1:3" x14ac:dyDescent="0.25">
      <c r="A502" s="136" t="s">
        <v>279</v>
      </c>
      <c r="B502" s="86">
        <v>0</v>
      </c>
      <c r="C502" s="86">
        <v>0</v>
      </c>
    </row>
    <row r="503" spans="1:3" x14ac:dyDescent="0.25">
      <c r="A503" s="119" t="s">
        <v>187</v>
      </c>
      <c r="B503" s="90">
        <v>9495.286496308765</v>
      </c>
      <c r="C503" s="90">
        <v>9495.286496308765</v>
      </c>
    </row>
    <row r="504" spans="1:3" x14ac:dyDescent="0.25">
      <c r="A504" s="119" t="s">
        <v>188</v>
      </c>
      <c r="B504" s="95"/>
      <c r="C504" s="95"/>
    </row>
    <row r="505" spans="1:3" x14ac:dyDescent="0.25">
      <c r="A505" s="180" t="s">
        <v>189</v>
      </c>
      <c r="B505" s="86">
        <v>6.9468935813970543</v>
      </c>
      <c r="C505" s="86">
        <v>6.9468935813970543</v>
      </c>
    </row>
    <row r="506" spans="1:3" x14ac:dyDescent="0.25">
      <c r="A506" s="180" t="s">
        <v>190</v>
      </c>
      <c r="B506" s="86">
        <v>0</v>
      </c>
      <c r="C506" s="86">
        <v>0</v>
      </c>
    </row>
    <row r="507" spans="1:3" x14ac:dyDescent="0.25">
      <c r="A507" s="180" t="s">
        <v>191</v>
      </c>
      <c r="B507" s="86">
        <v>18.58294075353712</v>
      </c>
      <c r="C507" s="86">
        <v>18.58294075353712</v>
      </c>
    </row>
    <row r="508" spans="1:3" x14ac:dyDescent="0.25">
      <c r="A508" s="180" t="s">
        <v>192</v>
      </c>
      <c r="B508" s="86">
        <v>0</v>
      </c>
      <c r="C508" s="86">
        <v>0</v>
      </c>
    </row>
    <row r="509" spans="1:3" x14ac:dyDescent="0.25">
      <c r="A509" s="181" t="s">
        <v>193</v>
      </c>
      <c r="B509" s="91">
        <v>25.529834334934172</v>
      </c>
      <c r="C509" s="91">
        <v>25.529834334934172</v>
      </c>
    </row>
    <row r="510" spans="1:3" x14ac:dyDescent="0.25">
      <c r="A510" s="119" t="s">
        <v>194</v>
      </c>
      <c r="B510" s="95"/>
      <c r="C510" s="95"/>
    </row>
    <row r="511" spans="1:3" x14ac:dyDescent="0.25">
      <c r="A511" s="182" t="s">
        <v>195</v>
      </c>
      <c r="B511" s="86">
        <v>0</v>
      </c>
      <c r="C511" s="86">
        <v>0</v>
      </c>
    </row>
    <row r="512" spans="1:3" x14ac:dyDescent="0.25">
      <c r="A512" s="182" t="s">
        <v>196</v>
      </c>
      <c r="B512" s="86">
        <v>0</v>
      </c>
      <c r="C512" s="86">
        <v>0</v>
      </c>
    </row>
    <row r="513" spans="1:3" x14ac:dyDescent="0.25">
      <c r="A513" s="182" t="s">
        <v>197</v>
      </c>
      <c r="B513" s="86">
        <v>0</v>
      </c>
      <c r="C513" s="86">
        <v>0</v>
      </c>
    </row>
    <row r="514" spans="1:3" x14ac:dyDescent="0.25">
      <c r="A514" s="182" t="s">
        <v>198</v>
      </c>
      <c r="B514" s="86">
        <v>0</v>
      </c>
      <c r="C514" s="86">
        <v>0</v>
      </c>
    </row>
    <row r="515" spans="1:3" x14ac:dyDescent="0.25">
      <c r="A515" s="182" t="s">
        <v>199</v>
      </c>
      <c r="B515" s="86">
        <v>0</v>
      </c>
      <c r="C515" s="86">
        <v>0</v>
      </c>
    </row>
    <row r="516" spans="1:3" x14ac:dyDescent="0.25">
      <c r="A516" s="182" t="s">
        <v>200</v>
      </c>
      <c r="B516" s="86">
        <v>0</v>
      </c>
      <c r="C516" s="86">
        <v>0</v>
      </c>
    </row>
    <row r="517" spans="1:3" x14ac:dyDescent="0.25">
      <c r="A517" s="182" t="s">
        <v>201</v>
      </c>
      <c r="B517" s="86">
        <v>0</v>
      </c>
      <c r="C517" s="86">
        <v>0</v>
      </c>
    </row>
    <row r="518" spans="1:3" x14ac:dyDescent="0.25">
      <c r="A518" s="182" t="s">
        <v>202</v>
      </c>
      <c r="B518" s="86">
        <v>0</v>
      </c>
      <c r="C518" s="86">
        <v>0</v>
      </c>
    </row>
    <row r="519" spans="1:3" x14ac:dyDescent="0.25">
      <c r="A519" s="182" t="s">
        <v>203</v>
      </c>
      <c r="B519" s="86">
        <v>0</v>
      </c>
      <c r="C519" s="86">
        <v>0</v>
      </c>
    </row>
    <row r="520" spans="1:3" x14ac:dyDescent="0.25">
      <c r="A520" s="119" t="s">
        <v>204</v>
      </c>
      <c r="B520" s="91">
        <v>0</v>
      </c>
      <c r="C520" s="91">
        <v>0</v>
      </c>
    </row>
    <row r="521" spans="1:3" x14ac:dyDescent="0.25">
      <c r="A521" s="119" t="s">
        <v>205</v>
      </c>
      <c r="B521" s="84"/>
      <c r="C521" s="84"/>
    </row>
    <row r="522" spans="1:3" x14ac:dyDescent="0.25">
      <c r="A522" s="182" t="s">
        <v>206</v>
      </c>
      <c r="B522" s="86">
        <v>37.970565499999992</v>
      </c>
      <c r="C522" s="86">
        <v>37.970565499999992</v>
      </c>
    </row>
    <row r="523" spans="1:3" x14ac:dyDescent="0.25">
      <c r="A523" s="182" t="s">
        <v>207</v>
      </c>
      <c r="B523" s="86">
        <v>9.339560000000013</v>
      </c>
      <c r="C523" s="86">
        <v>9.339560000000013</v>
      </c>
    </row>
    <row r="524" spans="1:3" x14ac:dyDescent="0.25">
      <c r="A524" s="182" t="s">
        <v>208</v>
      </c>
      <c r="B524" s="86">
        <v>0</v>
      </c>
      <c r="C524" s="86">
        <v>0</v>
      </c>
    </row>
    <row r="525" spans="1:3" x14ac:dyDescent="0.25">
      <c r="A525" s="182" t="s">
        <v>209</v>
      </c>
      <c r="B525" s="86">
        <v>14.064279999999979</v>
      </c>
      <c r="C525" s="86">
        <v>14.064279999999979</v>
      </c>
    </row>
    <row r="526" spans="1:3" x14ac:dyDescent="0.25">
      <c r="A526" s="182" t="s">
        <v>210</v>
      </c>
      <c r="B526" s="86">
        <v>185.18571800000001</v>
      </c>
      <c r="C526" s="86">
        <v>185.18571800000001</v>
      </c>
    </row>
    <row r="527" spans="1:3" x14ac:dyDescent="0.25">
      <c r="A527" s="182" t="s">
        <v>211</v>
      </c>
      <c r="B527" s="86">
        <v>2.9862160000000002</v>
      </c>
      <c r="C527" s="86">
        <v>2.9862160000000002</v>
      </c>
    </row>
    <row r="528" spans="1:3" x14ac:dyDescent="0.25">
      <c r="A528" s="182" t="s">
        <v>212</v>
      </c>
      <c r="B528" s="86">
        <v>0</v>
      </c>
      <c r="C528" s="86">
        <v>0</v>
      </c>
    </row>
    <row r="529" spans="1:3" x14ac:dyDescent="0.25">
      <c r="A529" s="200" t="s">
        <v>282</v>
      </c>
      <c r="B529" s="166">
        <v>3564.9272114264518</v>
      </c>
      <c r="C529" s="166">
        <v>3564.9272114264518</v>
      </c>
    </row>
    <row r="530" spans="1:3" x14ac:dyDescent="0.25">
      <c r="A530" s="200" t="s">
        <v>283</v>
      </c>
      <c r="B530" s="166">
        <v>40.615591259000006</v>
      </c>
      <c r="C530" s="166">
        <v>40.615591259000006</v>
      </c>
    </row>
    <row r="531" spans="1:3" x14ac:dyDescent="0.25">
      <c r="A531" s="200" t="s">
        <v>284</v>
      </c>
      <c r="B531" s="166">
        <v>560.17021849100013</v>
      </c>
      <c r="C531" s="166">
        <v>560.17021849100013</v>
      </c>
    </row>
    <row r="532" spans="1:3" x14ac:dyDescent="0.25">
      <c r="A532" s="182" t="s">
        <v>213</v>
      </c>
      <c r="B532" s="86">
        <v>0</v>
      </c>
      <c r="C532" s="86">
        <v>0</v>
      </c>
    </row>
    <row r="533" spans="1:3" x14ac:dyDescent="0.25">
      <c r="A533" s="119" t="s">
        <v>214</v>
      </c>
      <c r="B533" s="90">
        <v>4415.2593606764522</v>
      </c>
      <c r="C533" s="90">
        <v>4415.2593606764522</v>
      </c>
    </row>
    <row r="534" spans="1:3" x14ac:dyDescent="0.25">
      <c r="A534" s="184" t="s">
        <v>215</v>
      </c>
      <c r="B534" s="168"/>
      <c r="C534" s="168"/>
    </row>
    <row r="535" spans="1:3" x14ac:dyDescent="0.25">
      <c r="A535" s="182" t="s">
        <v>216</v>
      </c>
      <c r="B535" s="86">
        <v>0</v>
      </c>
      <c r="C535" s="86">
        <v>0</v>
      </c>
    </row>
    <row r="536" spans="1:3" x14ac:dyDescent="0.25">
      <c r="A536" s="182" t="s">
        <v>217</v>
      </c>
      <c r="B536" s="86">
        <v>0</v>
      </c>
      <c r="C536" s="86">
        <v>0</v>
      </c>
    </row>
    <row r="537" spans="1:3" x14ac:dyDescent="0.25">
      <c r="A537" s="182" t="s">
        <v>218</v>
      </c>
      <c r="B537" s="86">
        <v>0</v>
      </c>
      <c r="C537" s="86">
        <v>0</v>
      </c>
    </row>
    <row r="538" spans="1:3" x14ac:dyDescent="0.25">
      <c r="A538" s="182" t="s">
        <v>219</v>
      </c>
      <c r="B538" s="86">
        <v>0</v>
      </c>
      <c r="C538" s="86">
        <v>0</v>
      </c>
    </row>
    <row r="539" spans="1:3" x14ac:dyDescent="0.25">
      <c r="A539" s="176" t="s">
        <v>285</v>
      </c>
      <c r="B539" s="86">
        <v>6068.4622230625</v>
      </c>
      <c r="C539" s="86">
        <v>6068.4622230625</v>
      </c>
    </row>
    <row r="540" spans="1:3" x14ac:dyDescent="0.25">
      <c r="A540" s="176" t="s">
        <v>269</v>
      </c>
      <c r="B540" s="86">
        <v>1603.7255007965</v>
      </c>
      <c r="C540" s="86">
        <v>1603.7255007965</v>
      </c>
    </row>
    <row r="541" spans="1:3" x14ac:dyDescent="0.25">
      <c r="A541" s="176" t="s">
        <v>270</v>
      </c>
      <c r="B541" s="86">
        <v>1583.9038518124999</v>
      </c>
      <c r="C541" s="86">
        <v>1583.9038518124999</v>
      </c>
    </row>
    <row r="542" spans="1:3" x14ac:dyDescent="0.25">
      <c r="A542" s="176" t="s">
        <v>271</v>
      </c>
      <c r="B542" s="86">
        <v>3191.8201294922501</v>
      </c>
      <c r="C542" s="86">
        <v>3191.8201294922501</v>
      </c>
    </row>
    <row r="543" spans="1:3" x14ac:dyDescent="0.25">
      <c r="A543" s="184" t="s">
        <v>220</v>
      </c>
      <c r="B543" s="91">
        <v>12447.911705163751</v>
      </c>
      <c r="C543" s="91">
        <v>12447.911705163751</v>
      </c>
    </row>
    <row r="544" spans="1:3" x14ac:dyDescent="0.25">
      <c r="A544" s="119" t="s">
        <v>221</v>
      </c>
      <c r="B544" s="84"/>
      <c r="C544" s="84"/>
    </row>
    <row r="545" spans="1:3" x14ac:dyDescent="0.25">
      <c r="A545" s="182" t="s">
        <v>294</v>
      </c>
      <c r="B545" s="86">
        <v>4765.8298922322301</v>
      </c>
      <c r="C545" s="86">
        <v>4765.8298922322301</v>
      </c>
    </row>
    <row r="546" spans="1:3" x14ac:dyDescent="0.25">
      <c r="A546" s="186" t="s">
        <v>295</v>
      </c>
      <c r="B546" s="86">
        <v>-2345.2064860687387</v>
      </c>
      <c r="C546" s="86">
        <v>-2345.2064860687387</v>
      </c>
    </row>
    <row r="547" spans="1:3" x14ac:dyDescent="0.25">
      <c r="A547" s="174" t="s">
        <v>307</v>
      </c>
      <c r="B547" s="86">
        <v>0</v>
      </c>
      <c r="C547" s="86">
        <v>0</v>
      </c>
    </row>
    <row r="548" spans="1:3" x14ac:dyDescent="0.25">
      <c r="A548" s="197" t="s">
        <v>299</v>
      </c>
      <c r="B548" s="86">
        <v>0</v>
      </c>
      <c r="C548" s="86">
        <v>0</v>
      </c>
    </row>
    <row r="549" spans="1:3" x14ac:dyDescent="0.25">
      <c r="A549" s="186" t="s">
        <v>301</v>
      </c>
      <c r="B549" s="86">
        <v>0</v>
      </c>
      <c r="C549" s="86">
        <v>0</v>
      </c>
    </row>
    <row r="550" spans="1:3" x14ac:dyDescent="0.25">
      <c r="A550" s="205" t="s">
        <v>308</v>
      </c>
      <c r="B550" s="86">
        <v>0</v>
      </c>
      <c r="C550" s="86">
        <v>0</v>
      </c>
    </row>
    <row r="551" spans="1:3" x14ac:dyDescent="0.25">
      <c r="A551" s="205" t="s">
        <v>300</v>
      </c>
      <c r="B551" s="86">
        <v>0</v>
      </c>
      <c r="C551" s="86">
        <v>0</v>
      </c>
    </row>
    <row r="552" spans="1:3" x14ac:dyDescent="0.25">
      <c r="A552" s="205" t="s">
        <v>309</v>
      </c>
      <c r="B552" s="86">
        <v>0</v>
      </c>
      <c r="C552" s="86">
        <v>0</v>
      </c>
    </row>
    <row r="553" spans="1:3" x14ac:dyDescent="0.25">
      <c r="A553" s="205" t="s">
        <v>310</v>
      </c>
      <c r="B553" s="86">
        <v>0</v>
      </c>
      <c r="C553" s="86">
        <v>0</v>
      </c>
    </row>
    <row r="554" spans="1:3" x14ac:dyDescent="0.25">
      <c r="A554" s="206" t="s">
        <v>311</v>
      </c>
      <c r="B554" s="166">
        <v>0</v>
      </c>
      <c r="C554" s="166">
        <v>0</v>
      </c>
    </row>
    <row r="555" spans="1:3" x14ac:dyDescent="0.25">
      <c r="A555" s="119" t="s">
        <v>230</v>
      </c>
      <c r="B555" s="91">
        <v>2420.6234061634914</v>
      </c>
      <c r="C555" s="91">
        <v>2420.6234061634914</v>
      </c>
    </row>
    <row r="556" spans="1:3" x14ac:dyDescent="0.25">
      <c r="A556" s="121" t="s">
        <v>231</v>
      </c>
      <c r="B556" s="91">
        <v>45607.220095323522</v>
      </c>
      <c r="C556" s="91">
        <v>45607.220095323522</v>
      </c>
    </row>
    <row r="557" spans="1:3" ht="15.75" customHeight="1" thickBot="1" x14ac:dyDescent="0.3">
      <c r="A557" s="260" t="str">
        <f>[3]Notes!$C$7</f>
        <v>2020-21</v>
      </c>
      <c r="B557" s="260"/>
      <c r="C557" s="260"/>
    </row>
    <row r="558" spans="1:3" ht="22.5" x14ac:dyDescent="0.25">
      <c r="A558" s="170" t="s">
        <v>116</v>
      </c>
      <c r="B558" s="78" t="s">
        <v>117</v>
      </c>
      <c r="C558" s="79"/>
    </row>
    <row r="559" spans="1:3" ht="15.75" thickBot="1" x14ac:dyDescent="0.3">
      <c r="A559" s="171"/>
      <c r="B559" s="81" t="s">
        <v>118</v>
      </c>
      <c r="C559" s="81" t="s">
        <v>119</v>
      </c>
    </row>
    <row r="560" spans="1:3" x14ac:dyDescent="0.25">
      <c r="A560" s="172" t="s">
        <v>120</v>
      </c>
      <c r="B560" s="84"/>
      <c r="C560" s="84"/>
    </row>
    <row r="561" spans="1:3" x14ac:dyDescent="0.25">
      <c r="A561" s="172" t="s">
        <v>121</v>
      </c>
      <c r="B561" s="84"/>
      <c r="C561" s="84"/>
    </row>
    <row r="562" spans="1:3" x14ac:dyDescent="0.25">
      <c r="A562" s="173" t="s">
        <v>122</v>
      </c>
      <c r="B562" s="86">
        <v>0</v>
      </c>
      <c r="C562" s="86">
        <v>0</v>
      </c>
    </row>
    <row r="563" spans="1:3" x14ac:dyDescent="0.25">
      <c r="A563" s="173" t="s">
        <v>123</v>
      </c>
      <c r="B563" s="86">
        <v>0</v>
      </c>
      <c r="C563" s="86">
        <v>0</v>
      </c>
    </row>
    <row r="564" spans="1:3" x14ac:dyDescent="0.25">
      <c r="A564" s="173" t="s">
        <v>124</v>
      </c>
      <c r="B564" s="86">
        <v>0</v>
      </c>
      <c r="C564" s="86">
        <v>0</v>
      </c>
    </row>
    <row r="565" spans="1:3" x14ac:dyDescent="0.25">
      <c r="A565" s="173" t="s">
        <v>125</v>
      </c>
      <c r="B565" s="86">
        <v>0</v>
      </c>
      <c r="C565" s="86">
        <v>0</v>
      </c>
    </row>
    <row r="566" spans="1:3" x14ac:dyDescent="0.25">
      <c r="A566" s="173" t="s">
        <v>126</v>
      </c>
      <c r="B566" s="86">
        <v>0</v>
      </c>
      <c r="C566" s="86">
        <v>0</v>
      </c>
    </row>
    <row r="567" spans="1:3" x14ac:dyDescent="0.25">
      <c r="A567" s="120" t="s">
        <v>127</v>
      </c>
      <c r="B567" s="86">
        <v>0</v>
      </c>
      <c r="C567" s="86">
        <v>0</v>
      </c>
    </row>
    <row r="568" spans="1:3" x14ac:dyDescent="0.25">
      <c r="A568" s="120" t="s">
        <v>128</v>
      </c>
      <c r="B568" s="86">
        <v>0</v>
      </c>
      <c r="C568" s="86">
        <v>0</v>
      </c>
    </row>
    <row r="569" spans="1:3" x14ac:dyDescent="0.25">
      <c r="A569" s="173" t="s">
        <v>129</v>
      </c>
      <c r="B569" s="86">
        <v>0</v>
      </c>
      <c r="C569" s="86">
        <v>0</v>
      </c>
    </row>
    <row r="570" spans="1:3" x14ac:dyDescent="0.25">
      <c r="A570" s="173" t="s">
        <v>130</v>
      </c>
      <c r="B570" s="86">
        <v>0</v>
      </c>
      <c r="C570" s="86">
        <v>0</v>
      </c>
    </row>
    <row r="571" spans="1:3" x14ac:dyDescent="0.25">
      <c r="A571" s="173" t="s">
        <v>131</v>
      </c>
      <c r="B571" s="86">
        <v>0</v>
      </c>
      <c r="C571" s="86">
        <v>0</v>
      </c>
    </row>
    <row r="572" spans="1:3" x14ac:dyDescent="0.25">
      <c r="A572" s="173" t="s">
        <v>132</v>
      </c>
      <c r="B572" s="86">
        <v>1724.1084841250004</v>
      </c>
      <c r="C572" s="86">
        <v>1724.1084841250004</v>
      </c>
    </row>
    <row r="573" spans="1:3" x14ac:dyDescent="0.25">
      <c r="A573" s="173" t="s">
        <v>133</v>
      </c>
      <c r="B573" s="86">
        <v>2389.1734218500005</v>
      </c>
      <c r="C573" s="86">
        <v>2389.1734218500005</v>
      </c>
    </row>
    <row r="574" spans="1:3" x14ac:dyDescent="0.25">
      <c r="A574" s="173" t="s">
        <v>134</v>
      </c>
      <c r="B574" s="86">
        <v>176.72460346999998</v>
      </c>
      <c r="C574" s="86">
        <v>176.72460346999998</v>
      </c>
    </row>
    <row r="575" spans="1:3" x14ac:dyDescent="0.25">
      <c r="A575" s="173" t="s">
        <v>135</v>
      </c>
      <c r="B575" s="86">
        <v>0</v>
      </c>
      <c r="C575" s="86">
        <v>0</v>
      </c>
    </row>
    <row r="576" spans="1:3" x14ac:dyDescent="0.25">
      <c r="A576" s="120" t="s">
        <v>136</v>
      </c>
      <c r="B576" s="86">
        <v>1659.7865548760001</v>
      </c>
      <c r="C576" s="86">
        <v>1659.7865548760001</v>
      </c>
    </row>
    <row r="577" spans="1:3" x14ac:dyDescent="0.25">
      <c r="A577" s="120" t="s">
        <v>137</v>
      </c>
      <c r="B577" s="86">
        <v>2591.5207411800002</v>
      </c>
      <c r="C577" s="86">
        <v>2591.5207411800002</v>
      </c>
    </row>
    <row r="578" spans="1:3" x14ac:dyDescent="0.25">
      <c r="A578" s="174" t="s">
        <v>312</v>
      </c>
      <c r="B578" s="86">
        <v>1169.8689187500001</v>
      </c>
      <c r="C578" s="86">
        <v>1169.8689187500001</v>
      </c>
    </row>
    <row r="579" spans="1:3" x14ac:dyDescent="0.25">
      <c r="A579" s="174" t="s">
        <v>259</v>
      </c>
      <c r="B579" s="86">
        <v>4115.3976228700003</v>
      </c>
      <c r="C579" s="86">
        <v>4115.3976228700003</v>
      </c>
    </row>
    <row r="580" spans="1:3" x14ac:dyDescent="0.25">
      <c r="A580" s="175" t="s">
        <v>138</v>
      </c>
      <c r="B580" s="90">
        <v>13826.580347121002</v>
      </c>
      <c r="C580" s="91">
        <v>13826.580347121002</v>
      </c>
    </row>
    <row r="581" spans="1:3" x14ac:dyDescent="0.25">
      <c r="A581" s="173" t="s">
        <v>234</v>
      </c>
      <c r="B581" s="86">
        <v>0</v>
      </c>
      <c r="C581" s="86">
        <v>0</v>
      </c>
    </row>
    <row r="582" spans="1:3" x14ac:dyDescent="0.25">
      <c r="A582" s="173" t="s">
        <v>260</v>
      </c>
      <c r="B582" s="86">
        <v>0</v>
      </c>
      <c r="C582" s="86">
        <v>0</v>
      </c>
    </row>
    <row r="583" spans="1:3" x14ac:dyDescent="0.25">
      <c r="A583" s="173" t="s">
        <v>139</v>
      </c>
      <c r="B583" s="86">
        <v>0</v>
      </c>
      <c r="C583" s="86">
        <v>0</v>
      </c>
    </row>
    <row r="584" spans="1:3" x14ac:dyDescent="0.25">
      <c r="A584" s="173" t="s">
        <v>140</v>
      </c>
      <c r="B584" s="86">
        <v>0</v>
      </c>
      <c r="C584" s="86">
        <v>0</v>
      </c>
    </row>
    <row r="585" spans="1:3" x14ac:dyDescent="0.25">
      <c r="A585" s="173" t="s">
        <v>141</v>
      </c>
      <c r="B585" s="86">
        <v>0</v>
      </c>
      <c r="C585" s="86">
        <v>0</v>
      </c>
    </row>
    <row r="586" spans="1:3" x14ac:dyDescent="0.25">
      <c r="A586" s="173" t="s">
        <v>142</v>
      </c>
      <c r="B586" s="86">
        <v>0</v>
      </c>
      <c r="C586" s="86">
        <v>0</v>
      </c>
    </row>
    <row r="587" spans="1:3" x14ac:dyDescent="0.25">
      <c r="A587" s="173" t="s">
        <v>143</v>
      </c>
      <c r="B587" s="86">
        <v>937.80769188199997</v>
      </c>
      <c r="C587" s="86">
        <v>937.80769188199997</v>
      </c>
    </row>
    <row r="588" spans="1:3" x14ac:dyDescent="0.25">
      <c r="A588" s="173" t="s">
        <v>144</v>
      </c>
      <c r="B588" s="86">
        <v>0</v>
      </c>
      <c r="C588" s="86">
        <v>0</v>
      </c>
    </row>
    <row r="589" spans="1:3" x14ac:dyDescent="0.25">
      <c r="A589" s="173" t="s">
        <v>145</v>
      </c>
      <c r="B589" s="86">
        <v>0</v>
      </c>
      <c r="C589" s="86">
        <v>0</v>
      </c>
    </row>
    <row r="590" spans="1:3" x14ac:dyDescent="0.25">
      <c r="A590" s="173" t="s">
        <v>146</v>
      </c>
      <c r="B590" s="86">
        <v>43.641195156000002</v>
      </c>
      <c r="C590" s="86">
        <v>43.641195156000002</v>
      </c>
    </row>
    <row r="591" spans="1:3" x14ac:dyDescent="0.25">
      <c r="A591" s="173" t="s">
        <v>147</v>
      </c>
      <c r="B591" s="86">
        <v>6.1145684999999999</v>
      </c>
      <c r="C591" s="86">
        <v>6.1145684999999999</v>
      </c>
    </row>
    <row r="592" spans="1:3" x14ac:dyDescent="0.25">
      <c r="A592" s="173" t="s">
        <v>148</v>
      </c>
      <c r="B592" s="86">
        <v>0</v>
      </c>
      <c r="C592" s="86">
        <v>0</v>
      </c>
    </row>
    <row r="593" spans="1:3" x14ac:dyDescent="0.25">
      <c r="A593" s="173" t="s">
        <v>149</v>
      </c>
      <c r="B593" s="86">
        <v>0</v>
      </c>
      <c r="C593" s="86">
        <v>0</v>
      </c>
    </row>
    <row r="594" spans="1:3" x14ac:dyDescent="0.25">
      <c r="A594" s="173" t="s">
        <v>150</v>
      </c>
      <c r="B594" s="86">
        <v>18.183831314999999</v>
      </c>
      <c r="C594" s="86">
        <v>18.183831314999999</v>
      </c>
    </row>
    <row r="595" spans="1:3" x14ac:dyDescent="0.25">
      <c r="A595" s="173" t="s">
        <v>151</v>
      </c>
      <c r="B595" s="86">
        <v>860.75156523800013</v>
      </c>
      <c r="C595" s="86">
        <v>860.75156523800013</v>
      </c>
    </row>
    <row r="596" spans="1:3" x14ac:dyDescent="0.25">
      <c r="A596" s="173" t="s">
        <v>152</v>
      </c>
      <c r="B596" s="86">
        <v>0</v>
      </c>
      <c r="C596" s="86">
        <v>0</v>
      </c>
    </row>
    <row r="597" spans="1:3" x14ac:dyDescent="0.25">
      <c r="A597" s="173" t="s">
        <v>153</v>
      </c>
      <c r="B597" s="86">
        <v>125.99920447765</v>
      </c>
      <c r="C597" s="86">
        <v>125.99920447765</v>
      </c>
    </row>
    <row r="598" spans="1:3" x14ac:dyDescent="0.25">
      <c r="A598" s="173" t="s">
        <v>154</v>
      </c>
      <c r="B598" s="86">
        <v>275.79316570819998</v>
      </c>
      <c r="C598" s="86">
        <v>275.79316570819998</v>
      </c>
    </row>
    <row r="599" spans="1:3" x14ac:dyDescent="0.25">
      <c r="A599" s="191" t="s">
        <v>261</v>
      </c>
      <c r="B599" s="86">
        <v>0</v>
      </c>
      <c r="C599" s="86">
        <v>0</v>
      </c>
    </row>
    <row r="600" spans="1:3" x14ac:dyDescent="0.25">
      <c r="A600" s="193" t="s">
        <v>155</v>
      </c>
      <c r="B600" s="86">
        <v>139.3132824475</v>
      </c>
      <c r="C600" s="86">
        <v>139.3132824475</v>
      </c>
    </row>
    <row r="601" spans="1:3" x14ac:dyDescent="0.25">
      <c r="A601" s="191" t="s">
        <v>156</v>
      </c>
      <c r="B601" s="86">
        <v>0</v>
      </c>
      <c r="C601" s="86">
        <v>0</v>
      </c>
    </row>
    <row r="602" spans="1:3" x14ac:dyDescent="0.25">
      <c r="A602" s="176" t="s">
        <v>262</v>
      </c>
      <c r="B602" s="86">
        <v>7.249012500000001</v>
      </c>
      <c r="C602" s="86">
        <v>7.249012500000001</v>
      </c>
    </row>
    <row r="603" spans="1:3" x14ac:dyDescent="0.25">
      <c r="A603" s="191" t="s">
        <v>232</v>
      </c>
      <c r="B603" s="86">
        <v>0.78642085000000006</v>
      </c>
      <c r="C603" s="86">
        <v>0.78642085000000006</v>
      </c>
    </row>
    <row r="604" spans="1:3" x14ac:dyDescent="0.25">
      <c r="A604" s="175" t="s">
        <v>157</v>
      </c>
      <c r="B604" s="90">
        <v>2415.6399380743501</v>
      </c>
      <c r="C604" s="91">
        <v>2415.6399380743501</v>
      </c>
    </row>
    <row r="605" spans="1:3" x14ac:dyDescent="0.25">
      <c r="A605" s="119" t="s">
        <v>158</v>
      </c>
      <c r="B605" s="91">
        <v>16242.220285195352</v>
      </c>
      <c r="C605" s="91">
        <v>16242.220285195352</v>
      </c>
    </row>
    <row r="606" spans="1:3" x14ac:dyDescent="0.25">
      <c r="A606" s="119" t="s">
        <v>159</v>
      </c>
      <c r="B606" s="95"/>
      <c r="C606" s="95"/>
    </row>
    <row r="607" spans="1:3" x14ac:dyDescent="0.25">
      <c r="A607" s="119" t="s">
        <v>160</v>
      </c>
      <c r="B607" s="95"/>
      <c r="C607" s="95"/>
    </row>
    <row r="608" spans="1:3" x14ac:dyDescent="0.25">
      <c r="A608" s="119" t="s">
        <v>161</v>
      </c>
      <c r="B608" s="95"/>
      <c r="C608" s="95"/>
    </row>
    <row r="609" spans="1:3" x14ac:dyDescent="0.25">
      <c r="A609" s="120" t="s">
        <v>162</v>
      </c>
      <c r="B609" s="86">
        <v>1499.1402893510001</v>
      </c>
      <c r="C609" s="86">
        <v>1499.1402893510001</v>
      </c>
    </row>
    <row r="610" spans="1:3" x14ac:dyDescent="0.25">
      <c r="A610" s="120" t="s">
        <v>163</v>
      </c>
      <c r="B610" s="86">
        <v>353.62082122599998</v>
      </c>
      <c r="C610" s="86">
        <v>353.62082122599998</v>
      </c>
    </row>
    <row r="611" spans="1:3" x14ac:dyDescent="0.25">
      <c r="A611" s="119" t="s">
        <v>164</v>
      </c>
      <c r="B611" s="91">
        <v>1852.7611105770002</v>
      </c>
      <c r="C611" s="91">
        <v>1852.7611105770002</v>
      </c>
    </row>
    <row r="612" spans="1:3" x14ac:dyDescent="0.25">
      <c r="A612" s="119" t="s">
        <v>165</v>
      </c>
      <c r="B612" s="97"/>
      <c r="C612" s="97"/>
    </row>
    <row r="613" spans="1:3" x14ac:dyDescent="0.25">
      <c r="A613" s="177" t="s">
        <v>166</v>
      </c>
      <c r="B613" s="86">
        <v>0</v>
      </c>
      <c r="C613" s="86">
        <v>0</v>
      </c>
    </row>
    <row r="614" spans="1:3" x14ac:dyDescent="0.25">
      <c r="A614" s="177" t="s">
        <v>167</v>
      </c>
      <c r="B614" s="86">
        <v>0</v>
      </c>
      <c r="C614" s="86">
        <v>0</v>
      </c>
    </row>
    <row r="615" spans="1:3" x14ac:dyDescent="0.25">
      <c r="A615" s="177" t="s">
        <v>168</v>
      </c>
      <c r="B615" s="86">
        <v>0</v>
      </c>
      <c r="C615" s="86">
        <v>0</v>
      </c>
    </row>
    <row r="616" spans="1:3" x14ac:dyDescent="0.25">
      <c r="A616" s="177" t="s">
        <v>169</v>
      </c>
      <c r="B616" s="86">
        <v>1061.3738460585</v>
      </c>
      <c r="C616" s="86">
        <v>1061.3738460585</v>
      </c>
    </row>
    <row r="617" spans="1:3" x14ac:dyDescent="0.25">
      <c r="A617" s="177" t="s">
        <v>170</v>
      </c>
      <c r="B617" s="86">
        <v>0</v>
      </c>
      <c r="C617" s="86">
        <v>0</v>
      </c>
    </row>
    <row r="618" spans="1:3" x14ac:dyDescent="0.25">
      <c r="A618" s="119" t="s">
        <v>171</v>
      </c>
      <c r="B618" s="91">
        <v>1061.3738460585</v>
      </c>
      <c r="C618" s="91">
        <v>1061.3738460585</v>
      </c>
    </row>
    <row r="619" spans="1:3" x14ac:dyDescent="0.25">
      <c r="A619" s="119" t="s">
        <v>172</v>
      </c>
      <c r="B619" s="91">
        <v>2914.1349566355002</v>
      </c>
      <c r="C619" s="91">
        <v>2914.1349566355002</v>
      </c>
    </row>
    <row r="620" spans="1:3" x14ac:dyDescent="0.25">
      <c r="A620" s="119" t="s">
        <v>173</v>
      </c>
      <c r="B620" s="84"/>
      <c r="C620" s="84"/>
    </row>
    <row r="621" spans="1:3" x14ac:dyDescent="0.25">
      <c r="A621" s="120" t="s">
        <v>174</v>
      </c>
      <c r="B621" s="86">
        <v>208.06295862200002</v>
      </c>
      <c r="C621" s="86">
        <v>208.06295862200002</v>
      </c>
    </row>
    <row r="622" spans="1:3" x14ac:dyDescent="0.25">
      <c r="A622" s="120" t="s">
        <v>175</v>
      </c>
      <c r="B622" s="86">
        <v>222.08758324499999</v>
      </c>
      <c r="C622" s="86">
        <v>222.08758324499999</v>
      </c>
    </row>
    <row r="623" spans="1:3" x14ac:dyDescent="0.25">
      <c r="A623" s="119" t="s">
        <v>176</v>
      </c>
      <c r="B623" s="91">
        <v>430.15054186700002</v>
      </c>
      <c r="C623" s="91">
        <v>430.15054186700002</v>
      </c>
    </row>
    <row r="624" spans="1:3" x14ac:dyDescent="0.25">
      <c r="A624" s="119" t="s">
        <v>177</v>
      </c>
      <c r="B624" s="84"/>
      <c r="C624" s="84"/>
    </row>
    <row r="625" spans="1:3" x14ac:dyDescent="0.25">
      <c r="A625" s="120" t="s">
        <v>178</v>
      </c>
      <c r="B625" s="86">
        <v>49.080808153999996</v>
      </c>
      <c r="C625" s="86">
        <v>49.080808153999996</v>
      </c>
    </row>
    <row r="626" spans="1:3" x14ac:dyDescent="0.25">
      <c r="A626" s="120" t="s">
        <v>179</v>
      </c>
      <c r="B626" s="86">
        <v>742.20538079049993</v>
      </c>
      <c r="C626" s="86">
        <v>742.20538079049993</v>
      </c>
    </row>
    <row r="627" spans="1:3" x14ac:dyDescent="0.25">
      <c r="A627" s="120" t="s">
        <v>180</v>
      </c>
      <c r="B627" s="86">
        <v>0</v>
      </c>
      <c r="C627" s="86">
        <v>0</v>
      </c>
    </row>
    <row r="628" spans="1:3" x14ac:dyDescent="0.25">
      <c r="A628" s="119" t="s">
        <v>181</v>
      </c>
      <c r="B628" s="91">
        <v>791.28618894449994</v>
      </c>
      <c r="C628" s="91">
        <v>791.28618894449994</v>
      </c>
    </row>
    <row r="629" spans="1:3" x14ac:dyDescent="0.25">
      <c r="A629" s="119" t="s">
        <v>182</v>
      </c>
      <c r="B629" s="84"/>
      <c r="C629" s="84"/>
    </row>
    <row r="630" spans="1:3" x14ac:dyDescent="0.25">
      <c r="A630" s="120" t="s">
        <v>183</v>
      </c>
      <c r="B630" s="86">
        <v>1131.578518624</v>
      </c>
      <c r="C630" s="86">
        <v>1131.578518624</v>
      </c>
    </row>
    <row r="631" spans="1:3" x14ac:dyDescent="0.25">
      <c r="A631" s="120" t="s">
        <v>184</v>
      </c>
      <c r="B631" s="86">
        <v>770.72209010350002</v>
      </c>
      <c r="C631" s="86">
        <v>770.72209010350002</v>
      </c>
    </row>
    <row r="632" spans="1:3" x14ac:dyDescent="0.25">
      <c r="A632" s="119" t="s">
        <v>185</v>
      </c>
      <c r="B632" s="91">
        <v>1902.3006087275</v>
      </c>
      <c r="C632" s="91">
        <v>1902.3006087275</v>
      </c>
    </row>
    <row r="633" spans="1:3" x14ac:dyDescent="0.25">
      <c r="A633" s="119" t="s">
        <v>186</v>
      </c>
      <c r="B633" s="84"/>
      <c r="C633" s="84"/>
    </row>
    <row r="634" spans="1:3" x14ac:dyDescent="0.25">
      <c r="A634" s="197" t="s">
        <v>263</v>
      </c>
      <c r="B634" s="168">
        <v>153.5418614765</v>
      </c>
      <c r="C634" s="168">
        <v>153.5418614765</v>
      </c>
    </row>
    <row r="635" spans="1:3" x14ac:dyDescent="0.25">
      <c r="A635" s="174" t="s">
        <v>276</v>
      </c>
      <c r="B635" s="86">
        <v>568.7686316695</v>
      </c>
      <c r="C635" s="86">
        <v>568.7686316695</v>
      </c>
    </row>
    <row r="636" spans="1:3" x14ac:dyDescent="0.25">
      <c r="A636" s="174" t="s">
        <v>277</v>
      </c>
      <c r="B636" s="86">
        <v>207.64726814499997</v>
      </c>
      <c r="C636" s="86">
        <v>207.64726814499997</v>
      </c>
    </row>
    <row r="637" spans="1:3" x14ac:dyDescent="0.25">
      <c r="A637" s="193" t="s">
        <v>278</v>
      </c>
      <c r="B637" s="86">
        <v>379.86591578150001</v>
      </c>
      <c r="C637" s="86">
        <v>379.86591578150001</v>
      </c>
    </row>
    <row r="638" spans="1:3" x14ac:dyDescent="0.25">
      <c r="A638" s="174" t="s">
        <v>281</v>
      </c>
      <c r="B638" s="86">
        <v>143.73606053650002</v>
      </c>
      <c r="C638" s="86">
        <v>143.73606053650002</v>
      </c>
    </row>
    <row r="639" spans="1:3" x14ac:dyDescent="0.25">
      <c r="A639" s="136" t="s">
        <v>280</v>
      </c>
      <c r="B639" s="86">
        <v>815.71187986671328</v>
      </c>
      <c r="C639" s="86">
        <v>815.71187986671328</v>
      </c>
    </row>
    <row r="640" spans="1:3" x14ac:dyDescent="0.25">
      <c r="A640" s="136" t="s">
        <v>313</v>
      </c>
      <c r="B640" s="86">
        <v>133.940159878</v>
      </c>
      <c r="C640" s="86">
        <v>133.940159878</v>
      </c>
    </row>
    <row r="641" spans="1:3" x14ac:dyDescent="0.25">
      <c r="A641" s="119" t="s">
        <v>187</v>
      </c>
      <c r="B641" s="90">
        <v>8441.0840735282127</v>
      </c>
      <c r="C641" s="90">
        <v>8441.0840735282127</v>
      </c>
    </row>
    <row r="642" spans="1:3" x14ac:dyDescent="0.25">
      <c r="A642" s="119" t="s">
        <v>188</v>
      </c>
      <c r="B642" s="95"/>
      <c r="C642" s="95"/>
    </row>
    <row r="643" spans="1:3" x14ac:dyDescent="0.25">
      <c r="A643" s="180" t="s">
        <v>189</v>
      </c>
      <c r="B643" s="86">
        <v>0</v>
      </c>
      <c r="C643" s="86">
        <v>0</v>
      </c>
    </row>
    <row r="644" spans="1:3" x14ac:dyDescent="0.25">
      <c r="A644" s="180" t="s">
        <v>190</v>
      </c>
      <c r="B644" s="86">
        <v>0</v>
      </c>
      <c r="C644" s="86">
        <v>0</v>
      </c>
    </row>
    <row r="645" spans="1:3" x14ac:dyDescent="0.25">
      <c r="A645" s="180" t="s">
        <v>191</v>
      </c>
      <c r="B645" s="86">
        <v>0</v>
      </c>
      <c r="C645" s="86">
        <v>0</v>
      </c>
    </row>
    <row r="646" spans="1:3" x14ac:dyDescent="0.25">
      <c r="A646" s="180" t="s">
        <v>192</v>
      </c>
      <c r="B646" s="86">
        <v>0</v>
      </c>
      <c r="C646" s="86">
        <v>0</v>
      </c>
    </row>
    <row r="647" spans="1:3" x14ac:dyDescent="0.25">
      <c r="A647" s="181" t="s">
        <v>193</v>
      </c>
      <c r="B647" s="91">
        <v>0</v>
      </c>
      <c r="C647" s="91">
        <v>0</v>
      </c>
    </row>
    <row r="648" spans="1:3" x14ac:dyDescent="0.25">
      <c r="A648" s="119" t="s">
        <v>194</v>
      </c>
      <c r="B648" s="95"/>
      <c r="C648" s="95"/>
    </row>
    <row r="649" spans="1:3" x14ac:dyDescent="0.25">
      <c r="A649" s="182" t="s">
        <v>195</v>
      </c>
      <c r="B649" s="86">
        <v>0</v>
      </c>
      <c r="C649" s="86">
        <v>0</v>
      </c>
    </row>
    <row r="650" spans="1:3" x14ac:dyDescent="0.25">
      <c r="A650" s="182" t="s">
        <v>196</v>
      </c>
      <c r="B650" s="86">
        <v>0</v>
      </c>
      <c r="C650" s="86">
        <v>0</v>
      </c>
    </row>
    <row r="651" spans="1:3" x14ac:dyDescent="0.25">
      <c r="A651" s="182" t="s">
        <v>197</v>
      </c>
      <c r="B651" s="86">
        <v>0</v>
      </c>
      <c r="C651" s="86">
        <v>0</v>
      </c>
    </row>
    <row r="652" spans="1:3" x14ac:dyDescent="0.25">
      <c r="A652" s="182" t="s">
        <v>198</v>
      </c>
      <c r="B652" s="86">
        <v>0</v>
      </c>
      <c r="C652" s="86">
        <v>0</v>
      </c>
    </row>
    <row r="653" spans="1:3" x14ac:dyDescent="0.25">
      <c r="A653" s="182" t="s">
        <v>199</v>
      </c>
      <c r="B653" s="86">
        <v>0</v>
      </c>
      <c r="C653" s="86">
        <v>0</v>
      </c>
    </row>
    <row r="654" spans="1:3" x14ac:dyDescent="0.25">
      <c r="A654" s="182" t="s">
        <v>200</v>
      </c>
      <c r="B654" s="86">
        <v>0</v>
      </c>
      <c r="C654" s="86">
        <v>0</v>
      </c>
    </row>
    <row r="655" spans="1:3" x14ac:dyDescent="0.25">
      <c r="A655" s="182" t="s">
        <v>201</v>
      </c>
      <c r="B655" s="86">
        <v>0</v>
      </c>
      <c r="C655" s="86">
        <v>0</v>
      </c>
    </row>
    <row r="656" spans="1:3" x14ac:dyDescent="0.25">
      <c r="A656" s="182" t="s">
        <v>202</v>
      </c>
      <c r="B656" s="86">
        <v>0</v>
      </c>
      <c r="C656" s="86">
        <v>0</v>
      </c>
    </row>
    <row r="657" spans="1:3" x14ac:dyDescent="0.25">
      <c r="A657" s="182" t="s">
        <v>203</v>
      </c>
      <c r="B657" s="86">
        <v>0</v>
      </c>
      <c r="C657" s="86">
        <v>0</v>
      </c>
    </row>
    <row r="658" spans="1:3" x14ac:dyDescent="0.25">
      <c r="A658" s="119" t="s">
        <v>204</v>
      </c>
      <c r="B658" s="91">
        <v>0</v>
      </c>
      <c r="C658" s="91">
        <v>0</v>
      </c>
    </row>
    <row r="659" spans="1:3" x14ac:dyDescent="0.25">
      <c r="A659" s="119" t="s">
        <v>205</v>
      </c>
      <c r="B659" s="84"/>
      <c r="C659" s="84"/>
    </row>
    <row r="660" spans="1:3" x14ac:dyDescent="0.25">
      <c r="A660" s="182" t="s">
        <v>206</v>
      </c>
      <c r="B660" s="86">
        <v>54.508200000000002</v>
      </c>
      <c r="C660" s="86">
        <v>54.508200000000002</v>
      </c>
    </row>
    <row r="661" spans="1:3" x14ac:dyDescent="0.25">
      <c r="A661" s="182" t="s">
        <v>207</v>
      </c>
      <c r="B661" s="86">
        <v>8.6036199999999994</v>
      </c>
      <c r="C661" s="86">
        <v>8.6036199999999994</v>
      </c>
    </row>
    <row r="662" spans="1:3" x14ac:dyDescent="0.25">
      <c r="A662" s="182" t="s">
        <v>208</v>
      </c>
      <c r="B662" s="86">
        <v>58.554381599999999</v>
      </c>
      <c r="C662" s="86">
        <v>58.554381599999999</v>
      </c>
    </row>
    <row r="663" spans="1:3" x14ac:dyDescent="0.25">
      <c r="A663" s="182" t="s">
        <v>209</v>
      </c>
      <c r="B663" s="86">
        <v>35.990360000000024</v>
      </c>
      <c r="C663" s="86">
        <v>35.990360000000024</v>
      </c>
    </row>
    <row r="664" spans="1:3" x14ac:dyDescent="0.25">
      <c r="A664" s="182" t="s">
        <v>210</v>
      </c>
      <c r="B664" s="86">
        <v>191.54858999999999</v>
      </c>
      <c r="C664" s="86">
        <v>191.54858999999999</v>
      </c>
    </row>
    <row r="665" spans="1:3" x14ac:dyDescent="0.25">
      <c r="A665" s="182" t="s">
        <v>211</v>
      </c>
      <c r="B665" s="86">
        <v>2.8333639999999987</v>
      </c>
      <c r="C665" s="86">
        <v>2.8333639999999987</v>
      </c>
    </row>
    <row r="666" spans="1:3" x14ac:dyDescent="0.25">
      <c r="A666" s="182" t="s">
        <v>212</v>
      </c>
      <c r="B666" s="86">
        <v>0</v>
      </c>
      <c r="C666" s="86">
        <v>0</v>
      </c>
    </row>
    <row r="667" spans="1:3" x14ac:dyDescent="0.25">
      <c r="A667" s="199" t="s">
        <v>282</v>
      </c>
      <c r="B667" s="86">
        <v>3553.0000970740002</v>
      </c>
      <c r="C667" s="86">
        <v>3553.0000970740002</v>
      </c>
    </row>
    <row r="668" spans="1:3" x14ac:dyDescent="0.25">
      <c r="A668" s="199" t="s">
        <v>283</v>
      </c>
      <c r="B668" s="86">
        <v>36.527416933950001</v>
      </c>
      <c r="C668" s="86">
        <v>36.527416933950001</v>
      </c>
    </row>
    <row r="669" spans="1:3" x14ac:dyDescent="0.25">
      <c r="A669" s="199" t="s">
        <v>284</v>
      </c>
      <c r="B669" s="86">
        <v>575.01093799950002</v>
      </c>
      <c r="C669" s="86">
        <v>575.01093799950002</v>
      </c>
    </row>
    <row r="670" spans="1:3" x14ac:dyDescent="0.25">
      <c r="A670" s="119" t="s">
        <v>214</v>
      </c>
      <c r="B670" s="90">
        <v>4516.5769676074506</v>
      </c>
      <c r="C670" s="90">
        <v>4516.5769676074506</v>
      </c>
    </row>
    <row r="671" spans="1:3" x14ac:dyDescent="0.25">
      <c r="A671" s="184" t="s">
        <v>215</v>
      </c>
      <c r="B671" s="84"/>
      <c r="C671" s="84"/>
    </row>
    <row r="672" spans="1:3" x14ac:dyDescent="0.25">
      <c r="A672" s="182" t="s">
        <v>216</v>
      </c>
      <c r="B672" s="86">
        <v>0</v>
      </c>
      <c r="C672" s="86">
        <v>0</v>
      </c>
    </row>
    <row r="673" spans="1:3" x14ac:dyDescent="0.25">
      <c r="A673" s="182" t="s">
        <v>217</v>
      </c>
      <c r="B673" s="86">
        <v>0</v>
      </c>
      <c r="C673" s="86">
        <v>0</v>
      </c>
    </row>
    <row r="674" spans="1:3" x14ac:dyDescent="0.25">
      <c r="A674" s="182" t="s">
        <v>218</v>
      </c>
      <c r="B674" s="86">
        <v>0</v>
      </c>
      <c r="C674" s="86">
        <v>0</v>
      </c>
    </row>
    <row r="675" spans="1:3" x14ac:dyDescent="0.25">
      <c r="A675" s="182" t="s">
        <v>219</v>
      </c>
      <c r="B675" s="86">
        <v>0</v>
      </c>
      <c r="C675" s="86">
        <v>0</v>
      </c>
    </row>
    <row r="676" spans="1:3" x14ac:dyDescent="0.25">
      <c r="A676" s="176" t="s">
        <v>285</v>
      </c>
      <c r="B676" s="86">
        <v>4850.0782740000004</v>
      </c>
      <c r="C676" s="86">
        <v>4850.0782740000004</v>
      </c>
    </row>
    <row r="677" spans="1:3" x14ac:dyDescent="0.25">
      <c r="A677" s="176" t="s">
        <v>269</v>
      </c>
      <c r="B677" s="86">
        <v>2967.72627638925</v>
      </c>
      <c r="C677" s="86">
        <v>2967.72627638925</v>
      </c>
    </row>
    <row r="678" spans="1:3" x14ac:dyDescent="0.25">
      <c r="A678" s="176" t="s">
        <v>270</v>
      </c>
      <c r="B678" s="86">
        <v>2310.7452268124998</v>
      </c>
      <c r="C678" s="86">
        <v>2310.7452268124998</v>
      </c>
    </row>
    <row r="679" spans="1:3" x14ac:dyDescent="0.25">
      <c r="A679" s="176" t="s">
        <v>271</v>
      </c>
      <c r="B679" s="86">
        <v>1325.4748746282501</v>
      </c>
      <c r="C679" s="86">
        <v>1325.4748746282501</v>
      </c>
    </row>
    <row r="680" spans="1:3" x14ac:dyDescent="0.25">
      <c r="A680" s="184" t="s">
        <v>220</v>
      </c>
      <c r="B680" s="91">
        <v>11454.024651829999</v>
      </c>
      <c r="C680" s="91">
        <v>11454.024651829999</v>
      </c>
    </row>
    <row r="681" spans="1:3" x14ac:dyDescent="0.25">
      <c r="A681" s="119" t="s">
        <v>221</v>
      </c>
      <c r="B681" s="84"/>
      <c r="C681" s="84"/>
    </row>
    <row r="682" spans="1:3" x14ac:dyDescent="0.25">
      <c r="A682" s="207" t="s">
        <v>314</v>
      </c>
      <c r="B682" s="166">
        <v>6330.2079384712497</v>
      </c>
      <c r="C682" s="166">
        <v>6330.2079384712497</v>
      </c>
    </row>
    <row r="683" spans="1:3" x14ac:dyDescent="0.25">
      <c r="A683" s="208" t="s">
        <v>297</v>
      </c>
      <c r="B683" s="86">
        <v>-2174.4625490239187</v>
      </c>
      <c r="C683" s="86">
        <v>-2174.4625490239187</v>
      </c>
    </row>
    <row r="684" spans="1:3" x14ac:dyDescent="0.25">
      <c r="A684" s="209" t="s">
        <v>315</v>
      </c>
      <c r="B684" s="166">
        <v>-757.79474795974443</v>
      </c>
      <c r="C684" s="166">
        <v>-757.79474795974443</v>
      </c>
    </row>
    <row r="685" spans="1:3" x14ac:dyDescent="0.25">
      <c r="A685" s="210" t="s">
        <v>299</v>
      </c>
      <c r="B685" s="86">
        <v>0</v>
      </c>
      <c r="C685" s="86">
        <v>0</v>
      </c>
    </row>
    <row r="686" spans="1:3" x14ac:dyDescent="0.25">
      <c r="A686" s="210" t="s">
        <v>298</v>
      </c>
      <c r="B686" s="86">
        <v>0</v>
      </c>
      <c r="C686" s="86">
        <v>0</v>
      </c>
    </row>
    <row r="687" spans="1:3" x14ac:dyDescent="0.25">
      <c r="A687" s="205" t="s">
        <v>316</v>
      </c>
      <c r="B687" s="86">
        <v>0</v>
      </c>
      <c r="C687" s="86">
        <v>0</v>
      </c>
    </row>
    <row r="688" spans="1:3" x14ac:dyDescent="0.25">
      <c r="A688" s="208" t="s">
        <v>317</v>
      </c>
      <c r="B688" s="86">
        <v>0</v>
      </c>
      <c r="C688" s="86">
        <v>0</v>
      </c>
    </row>
    <row r="689" spans="1:3" x14ac:dyDescent="0.25">
      <c r="A689" s="208" t="s">
        <v>318</v>
      </c>
      <c r="B689" s="86">
        <v>0</v>
      </c>
      <c r="C689" s="86">
        <v>0</v>
      </c>
    </row>
    <row r="690" spans="1:3" x14ac:dyDescent="0.25">
      <c r="A690" s="210" t="s">
        <v>319</v>
      </c>
      <c r="B690" s="86">
        <v>0</v>
      </c>
      <c r="C690" s="86">
        <v>0</v>
      </c>
    </row>
    <row r="691" spans="1:3" x14ac:dyDescent="0.25">
      <c r="A691" s="205" t="s">
        <v>300</v>
      </c>
      <c r="B691" s="86">
        <v>0</v>
      </c>
      <c r="C691" s="86">
        <v>0</v>
      </c>
    </row>
    <row r="692" spans="1:3" x14ac:dyDescent="0.25">
      <c r="A692" s="205" t="s">
        <v>320</v>
      </c>
      <c r="B692" s="86">
        <v>0</v>
      </c>
      <c r="C692" s="86">
        <v>0</v>
      </c>
    </row>
    <row r="693" spans="1:3" x14ac:dyDescent="0.25">
      <c r="A693" s="211" t="s">
        <v>321</v>
      </c>
      <c r="B693" s="166">
        <v>0</v>
      </c>
      <c r="C693" s="166">
        <v>0</v>
      </c>
    </row>
    <row r="694" spans="1:3" x14ac:dyDescent="0.25">
      <c r="A694" s="119" t="s">
        <v>230</v>
      </c>
      <c r="B694" s="91">
        <v>3397.9506414875868</v>
      </c>
      <c r="C694" s="91">
        <v>3397.9506414875868</v>
      </c>
    </row>
    <row r="695" spans="1:3" x14ac:dyDescent="0.25">
      <c r="A695" s="121" t="s">
        <v>231</v>
      </c>
      <c r="B695" s="91">
        <v>44051.856619648606</v>
      </c>
      <c r="C695" s="91">
        <v>44051.856619648606</v>
      </c>
    </row>
    <row r="696" spans="1:3" ht="15.75" customHeight="1" thickBot="1" x14ac:dyDescent="0.3">
      <c r="A696" s="260" t="str">
        <f>[3]Notes!$C$8</f>
        <v>2021-22</v>
      </c>
      <c r="B696" s="260"/>
      <c r="C696" s="260"/>
    </row>
    <row r="697" spans="1:3" ht="22.5" x14ac:dyDescent="0.25">
      <c r="A697" s="170" t="s">
        <v>116</v>
      </c>
      <c r="B697" s="78" t="s">
        <v>117</v>
      </c>
      <c r="C697" s="79"/>
    </row>
    <row r="698" spans="1:3" ht="15.75" thickBot="1" x14ac:dyDescent="0.3">
      <c r="A698" s="171"/>
      <c r="B698" s="81" t="s">
        <v>118</v>
      </c>
      <c r="C698" s="81" t="s">
        <v>119</v>
      </c>
    </row>
    <row r="699" spans="1:3" x14ac:dyDescent="0.25">
      <c r="A699" s="172" t="s">
        <v>120</v>
      </c>
      <c r="B699" s="84"/>
      <c r="C699" s="84"/>
    </row>
    <row r="700" spans="1:3" x14ac:dyDescent="0.25">
      <c r="A700" s="172" t="s">
        <v>121</v>
      </c>
      <c r="B700" s="84"/>
      <c r="C700" s="84"/>
    </row>
    <row r="701" spans="1:3" x14ac:dyDescent="0.25">
      <c r="A701" s="173" t="s">
        <v>122</v>
      </c>
      <c r="B701" s="86">
        <v>0</v>
      </c>
      <c r="C701" s="86">
        <v>0</v>
      </c>
    </row>
    <row r="702" spans="1:3" x14ac:dyDescent="0.25">
      <c r="A702" s="173" t="s">
        <v>123</v>
      </c>
      <c r="B702" s="86">
        <v>0</v>
      </c>
      <c r="C702" s="86">
        <v>0</v>
      </c>
    </row>
    <row r="703" spans="1:3" x14ac:dyDescent="0.25">
      <c r="A703" s="173" t="s">
        <v>124</v>
      </c>
      <c r="B703" s="86">
        <v>0</v>
      </c>
      <c r="C703" s="86">
        <v>0</v>
      </c>
    </row>
    <row r="704" spans="1:3" x14ac:dyDescent="0.25">
      <c r="A704" s="173" t="s">
        <v>125</v>
      </c>
      <c r="B704" s="86">
        <v>0</v>
      </c>
      <c r="C704" s="86">
        <v>0</v>
      </c>
    </row>
    <row r="705" spans="1:3" x14ac:dyDescent="0.25">
      <c r="A705" s="173" t="s">
        <v>126</v>
      </c>
      <c r="B705" s="86">
        <v>0</v>
      </c>
      <c r="C705" s="86">
        <v>0</v>
      </c>
    </row>
    <row r="706" spans="1:3" x14ac:dyDescent="0.25">
      <c r="A706" s="120" t="s">
        <v>127</v>
      </c>
      <c r="B706" s="86">
        <v>0</v>
      </c>
      <c r="C706" s="86">
        <v>0</v>
      </c>
    </row>
    <row r="707" spans="1:3" x14ac:dyDescent="0.25">
      <c r="A707" s="120" t="s">
        <v>128</v>
      </c>
      <c r="B707" s="86">
        <v>0</v>
      </c>
      <c r="C707" s="86">
        <v>0</v>
      </c>
    </row>
    <row r="708" spans="1:3" x14ac:dyDescent="0.25">
      <c r="A708" s="173" t="s">
        <v>129</v>
      </c>
      <c r="B708" s="86">
        <v>0</v>
      </c>
      <c r="C708" s="86">
        <v>0</v>
      </c>
    </row>
    <row r="709" spans="1:3" x14ac:dyDescent="0.25">
      <c r="A709" s="173" t="s">
        <v>130</v>
      </c>
      <c r="B709" s="86">
        <v>0</v>
      </c>
      <c r="C709" s="86">
        <v>0</v>
      </c>
    </row>
    <row r="710" spans="1:3" x14ac:dyDescent="0.25">
      <c r="A710" s="173" t="s">
        <v>131</v>
      </c>
      <c r="B710" s="86">
        <v>0</v>
      </c>
      <c r="C710" s="86">
        <v>0</v>
      </c>
    </row>
    <row r="711" spans="1:3" x14ac:dyDescent="0.25">
      <c r="A711" s="173" t="s">
        <v>132</v>
      </c>
      <c r="B711" s="86">
        <v>2060.6376986750001</v>
      </c>
      <c r="C711" s="86">
        <v>2060.6376986750001</v>
      </c>
    </row>
    <row r="712" spans="1:3" x14ac:dyDescent="0.25">
      <c r="A712" s="173" t="s">
        <v>133</v>
      </c>
      <c r="B712" s="86">
        <v>2085.7320162000001</v>
      </c>
      <c r="C712" s="86">
        <v>2085.7320162000001</v>
      </c>
    </row>
    <row r="713" spans="1:3" x14ac:dyDescent="0.25">
      <c r="A713" s="173" t="s">
        <v>134</v>
      </c>
      <c r="B713" s="86">
        <v>166.28487903250002</v>
      </c>
      <c r="C713" s="86">
        <v>166.28487903250002</v>
      </c>
    </row>
    <row r="714" spans="1:3" x14ac:dyDescent="0.25">
      <c r="A714" s="173" t="s">
        <v>135</v>
      </c>
      <c r="B714" s="86">
        <v>0</v>
      </c>
      <c r="C714" s="86">
        <v>0</v>
      </c>
    </row>
    <row r="715" spans="1:3" x14ac:dyDescent="0.25">
      <c r="A715" s="120" t="s">
        <v>136</v>
      </c>
      <c r="B715" s="86">
        <v>2391.3617480994999</v>
      </c>
      <c r="C715" s="86">
        <v>2391.3617480994999</v>
      </c>
    </row>
    <row r="716" spans="1:3" x14ac:dyDescent="0.25">
      <c r="A716" s="120" t="s">
        <v>137</v>
      </c>
      <c r="B716" s="86">
        <v>2374.5188548659999</v>
      </c>
      <c r="C716" s="86">
        <v>2374.5188548659999</v>
      </c>
    </row>
    <row r="717" spans="1:3" x14ac:dyDescent="0.25">
      <c r="A717" s="174" t="s">
        <v>289</v>
      </c>
      <c r="B717" s="86">
        <v>3316.2986980000005</v>
      </c>
      <c r="C717" s="86">
        <v>3316.2986980000005</v>
      </c>
    </row>
    <row r="718" spans="1:3" x14ac:dyDescent="0.25">
      <c r="A718" s="174" t="s">
        <v>290</v>
      </c>
      <c r="B718" s="86">
        <v>0</v>
      </c>
      <c r="C718" s="86">
        <v>0</v>
      </c>
    </row>
    <row r="719" spans="1:3" x14ac:dyDescent="0.25">
      <c r="A719" s="197" t="s">
        <v>291</v>
      </c>
      <c r="B719" s="86">
        <v>0</v>
      </c>
      <c r="C719" s="86">
        <v>0</v>
      </c>
    </row>
    <row r="720" spans="1:3" x14ac:dyDescent="0.25">
      <c r="A720" s="197" t="s">
        <v>292</v>
      </c>
      <c r="B720" s="86">
        <v>0</v>
      </c>
      <c r="C720" s="86">
        <v>0</v>
      </c>
    </row>
    <row r="721" spans="1:3" x14ac:dyDescent="0.25">
      <c r="A721" s="197" t="s">
        <v>259</v>
      </c>
      <c r="B721" s="86">
        <v>3941.3786845664999</v>
      </c>
      <c r="C721" s="86">
        <v>3941.3786845664999</v>
      </c>
    </row>
    <row r="722" spans="1:3" x14ac:dyDescent="0.25">
      <c r="A722" s="193" t="s">
        <v>322</v>
      </c>
      <c r="B722" s="86">
        <v>0</v>
      </c>
      <c r="C722" s="86">
        <v>0</v>
      </c>
    </row>
    <row r="723" spans="1:3" x14ac:dyDescent="0.25">
      <c r="A723" s="188" t="s">
        <v>323</v>
      </c>
      <c r="B723" s="86">
        <v>26.58324</v>
      </c>
      <c r="C723" s="86">
        <v>26.58324</v>
      </c>
    </row>
    <row r="724" spans="1:3" x14ac:dyDescent="0.25">
      <c r="A724" s="175" t="s">
        <v>138</v>
      </c>
      <c r="B724" s="90">
        <v>16362.7958194395</v>
      </c>
      <c r="C724" s="91">
        <v>16362.7958194395</v>
      </c>
    </row>
    <row r="725" spans="1:3" x14ac:dyDescent="0.25">
      <c r="A725" s="173" t="s">
        <v>234</v>
      </c>
      <c r="B725" s="86">
        <v>0</v>
      </c>
      <c r="C725" s="86">
        <v>0</v>
      </c>
    </row>
    <row r="726" spans="1:3" x14ac:dyDescent="0.25">
      <c r="A726" s="173" t="s">
        <v>260</v>
      </c>
      <c r="B726" s="86">
        <v>0</v>
      </c>
      <c r="C726" s="86">
        <v>0</v>
      </c>
    </row>
    <row r="727" spans="1:3" x14ac:dyDescent="0.25">
      <c r="A727" s="173" t="s">
        <v>139</v>
      </c>
      <c r="B727" s="86">
        <v>0</v>
      </c>
      <c r="C727" s="86">
        <v>0</v>
      </c>
    </row>
    <row r="728" spans="1:3" x14ac:dyDescent="0.25">
      <c r="A728" s="173" t="s">
        <v>140</v>
      </c>
      <c r="B728" s="86">
        <v>0</v>
      </c>
      <c r="C728" s="86">
        <v>0</v>
      </c>
    </row>
    <row r="729" spans="1:3" x14ac:dyDescent="0.25">
      <c r="A729" s="173" t="s">
        <v>141</v>
      </c>
      <c r="B729" s="86">
        <v>0</v>
      </c>
      <c r="C729" s="86">
        <v>0</v>
      </c>
    </row>
    <row r="730" spans="1:3" x14ac:dyDescent="0.25">
      <c r="A730" s="173" t="s">
        <v>142</v>
      </c>
      <c r="B730" s="86">
        <v>0</v>
      </c>
      <c r="C730" s="86">
        <v>0</v>
      </c>
    </row>
    <row r="731" spans="1:3" x14ac:dyDescent="0.25">
      <c r="A731" s="173" t="s">
        <v>143</v>
      </c>
      <c r="B731" s="86">
        <v>1676.63531152</v>
      </c>
      <c r="C731" s="86">
        <v>1676.63531152</v>
      </c>
    </row>
    <row r="732" spans="1:3" x14ac:dyDescent="0.25">
      <c r="A732" s="173" t="s">
        <v>144</v>
      </c>
      <c r="B732" s="86">
        <v>0</v>
      </c>
      <c r="C732" s="86">
        <v>0</v>
      </c>
    </row>
    <row r="733" spans="1:3" x14ac:dyDescent="0.25">
      <c r="A733" s="173" t="s">
        <v>145</v>
      </c>
      <c r="B733" s="86">
        <v>0</v>
      </c>
      <c r="C733" s="86">
        <v>0</v>
      </c>
    </row>
    <row r="734" spans="1:3" x14ac:dyDescent="0.25">
      <c r="A734" s="173" t="s">
        <v>146</v>
      </c>
      <c r="B734" s="86">
        <v>0</v>
      </c>
      <c r="C734" s="86">
        <v>0</v>
      </c>
    </row>
    <row r="735" spans="1:3" x14ac:dyDescent="0.25">
      <c r="A735" s="173" t="s">
        <v>147</v>
      </c>
      <c r="B735" s="86">
        <v>12.1635255</v>
      </c>
      <c r="C735" s="86">
        <v>12.1635255</v>
      </c>
    </row>
    <row r="736" spans="1:3" x14ac:dyDescent="0.25">
      <c r="A736" s="173" t="s">
        <v>148</v>
      </c>
      <c r="B736" s="86">
        <v>0</v>
      </c>
      <c r="C736" s="86">
        <v>0</v>
      </c>
    </row>
    <row r="737" spans="1:3" x14ac:dyDescent="0.25">
      <c r="A737" s="173" t="s">
        <v>149</v>
      </c>
      <c r="B737" s="86">
        <v>0</v>
      </c>
      <c r="C737" s="86">
        <v>0</v>
      </c>
    </row>
    <row r="738" spans="1:3" x14ac:dyDescent="0.25">
      <c r="A738" s="173" t="s">
        <v>150</v>
      </c>
      <c r="B738" s="86">
        <v>0</v>
      </c>
      <c r="C738" s="86">
        <v>0</v>
      </c>
    </row>
    <row r="739" spans="1:3" x14ac:dyDescent="0.25">
      <c r="A739" s="173" t="s">
        <v>151</v>
      </c>
      <c r="B739" s="86">
        <v>1450.7286980375004</v>
      </c>
      <c r="C739" s="86">
        <v>1450.7286980375004</v>
      </c>
    </row>
    <row r="740" spans="1:3" x14ac:dyDescent="0.25">
      <c r="A740" s="173" t="s">
        <v>152</v>
      </c>
      <c r="B740" s="86">
        <v>0</v>
      </c>
      <c r="C740" s="86">
        <v>0</v>
      </c>
    </row>
    <row r="741" spans="1:3" x14ac:dyDescent="0.25">
      <c r="A741" s="173" t="s">
        <v>153</v>
      </c>
      <c r="B741" s="86">
        <v>0</v>
      </c>
      <c r="C741" s="86">
        <v>0</v>
      </c>
    </row>
    <row r="742" spans="1:3" x14ac:dyDescent="0.25">
      <c r="A742" s="173" t="s">
        <v>154</v>
      </c>
      <c r="B742" s="86">
        <v>372.55543786389995</v>
      </c>
      <c r="C742" s="86">
        <v>372.55543786389995</v>
      </c>
    </row>
    <row r="743" spans="1:3" x14ac:dyDescent="0.25">
      <c r="A743" s="191" t="s">
        <v>261</v>
      </c>
      <c r="B743" s="86">
        <v>0</v>
      </c>
      <c r="C743" s="86">
        <v>0</v>
      </c>
    </row>
    <row r="744" spans="1:3" x14ac:dyDescent="0.25">
      <c r="A744" s="193" t="s">
        <v>155</v>
      </c>
      <c r="B744" s="86">
        <v>218.19655461599996</v>
      </c>
      <c r="C744" s="86">
        <v>218.19655461599996</v>
      </c>
    </row>
    <row r="745" spans="1:3" x14ac:dyDescent="0.25">
      <c r="A745" s="191" t="s">
        <v>156</v>
      </c>
      <c r="B745" s="86">
        <v>0</v>
      </c>
      <c r="C745" s="86">
        <v>0</v>
      </c>
    </row>
    <row r="746" spans="1:3" x14ac:dyDescent="0.25">
      <c r="A746" s="176" t="s">
        <v>262</v>
      </c>
      <c r="B746" s="86">
        <v>11.680258</v>
      </c>
      <c r="C746" s="86">
        <v>11.680258</v>
      </c>
    </row>
    <row r="747" spans="1:3" x14ac:dyDescent="0.25">
      <c r="A747" s="212" t="s">
        <v>149</v>
      </c>
      <c r="B747" s="86">
        <v>77.908650021999989</v>
      </c>
      <c r="C747" s="86">
        <v>77.908650021999989</v>
      </c>
    </row>
    <row r="748" spans="1:3" x14ac:dyDescent="0.25">
      <c r="A748" s="191" t="s">
        <v>324</v>
      </c>
      <c r="B748" s="86">
        <v>0</v>
      </c>
      <c r="C748" s="86">
        <v>0</v>
      </c>
    </row>
    <row r="749" spans="1:3" x14ac:dyDescent="0.25">
      <c r="A749" s="191" t="s">
        <v>325</v>
      </c>
      <c r="B749" s="86">
        <v>0</v>
      </c>
      <c r="C749" s="86">
        <v>0</v>
      </c>
    </row>
    <row r="750" spans="1:3" x14ac:dyDescent="0.25">
      <c r="A750" s="191" t="s">
        <v>326</v>
      </c>
      <c r="B750" s="86">
        <v>-7.185016507936508</v>
      </c>
      <c r="C750" s="86">
        <v>-7.185016507936508</v>
      </c>
    </row>
    <row r="751" spans="1:3" x14ac:dyDescent="0.25">
      <c r="A751" s="175" t="s">
        <v>157</v>
      </c>
      <c r="B751" s="90">
        <v>3812.6834190514637</v>
      </c>
      <c r="C751" s="90">
        <v>3812.6834190514637</v>
      </c>
    </row>
    <row r="752" spans="1:3" x14ac:dyDescent="0.25">
      <c r="A752" s="119" t="s">
        <v>158</v>
      </c>
      <c r="B752" s="91">
        <v>20175.479238490963</v>
      </c>
      <c r="C752" s="91">
        <v>20175.479238490963</v>
      </c>
    </row>
    <row r="753" spans="1:3" x14ac:dyDescent="0.25">
      <c r="A753" s="119" t="s">
        <v>159</v>
      </c>
      <c r="B753" s="95"/>
      <c r="C753" s="95"/>
    </row>
    <row r="754" spans="1:3" x14ac:dyDescent="0.25">
      <c r="A754" s="119" t="s">
        <v>160</v>
      </c>
      <c r="B754" s="95"/>
      <c r="C754" s="95"/>
    </row>
    <row r="755" spans="1:3" x14ac:dyDescent="0.25">
      <c r="A755" s="119" t="s">
        <v>161</v>
      </c>
      <c r="B755" s="95"/>
      <c r="C755" s="95"/>
    </row>
    <row r="756" spans="1:3" x14ac:dyDescent="0.25">
      <c r="A756" s="120" t="s">
        <v>162</v>
      </c>
      <c r="B756" s="86">
        <v>1500.2071852535</v>
      </c>
      <c r="C756" s="86">
        <v>1500.2071852535</v>
      </c>
    </row>
    <row r="757" spans="1:3" x14ac:dyDescent="0.25">
      <c r="A757" s="120" t="s">
        <v>163</v>
      </c>
      <c r="B757" s="86">
        <v>443.13705569300004</v>
      </c>
      <c r="C757" s="86">
        <v>443.13705569300004</v>
      </c>
    </row>
    <row r="758" spans="1:3" x14ac:dyDescent="0.25">
      <c r="A758" s="119" t="s">
        <v>164</v>
      </c>
      <c r="B758" s="91">
        <v>1943.3442409465001</v>
      </c>
      <c r="C758" s="91">
        <v>1943.3442409465001</v>
      </c>
    </row>
    <row r="759" spans="1:3" x14ac:dyDescent="0.25">
      <c r="A759" s="119" t="s">
        <v>165</v>
      </c>
      <c r="B759" s="97"/>
      <c r="C759" s="97"/>
    </row>
    <row r="760" spans="1:3" x14ac:dyDescent="0.25">
      <c r="A760" s="177" t="s">
        <v>166</v>
      </c>
      <c r="B760" s="86">
        <v>0</v>
      </c>
      <c r="C760" s="86">
        <v>0</v>
      </c>
    </row>
    <row r="761" spans="1:3" x14ac:dyDescent="0.25">
      <c r="A761" s="177" t="s">
        <v>167</v>
      </c>
      <c r="B761" s="86">
        <v>0</v>
      </c>
      <c r="C761" s="86">
        <v>0</v>
      </c>
    </row>
    <row r="762" spans="1:3" x14ac:dyDescent="0.25">
      <c r="A762" s="177" t="s">
        <v>168</v>
      </c>
      <c r="B762" s="86">
        <v>0</v>
      </c>
      <c r="C762" s="86">
        <v>0</v>
      </c>
    </row>
    <row r="763" spans="1:3" x14ac:dyDescent="0.25">
      <c r="A763" s="177" t="s">
        <v>169</v>
      </c>
      <c r="B763" s="86">
        <v>1099.4044182949999</v>
      </c>
      <c r="C763" s="86">
        <v>1099.4044182949999</v>
      </c>
    </row>
    <row r="764" spans="1:3" x14ac:dyDescent="0.25">
      <c r="A764" s="145" t="s">
        <v>327</v>
      </c>
      <c r="B764" s="86">
        <v>0</v>
      </c>
      <c r="C764" s="86">
        <v>0</v>
      </c>
    </row>
    <row r="765" spans="1:3" x14ac:dyDescent="0.25">
      <c r="A765" s="119" t="s">
        <v>171</v>
      </c>
      <c r="B765" s="91">
        <v>1099.4044182949999</v>
      </c>
      <c r="C765" s="91">
        <v>1099.4044182949999</v>
      </c>
    </row>
    <row r="766" spans="1:3" x14ac:dyDescent="0.25">
      <c r="A766" s="119" t="s">
        <v>172</v>
      </c>
      <c r="B766" s="91">
        <v>3042.7486592414998</v>
      </c>
      <c r="C766" s="91">
        <v>3042.7486592414998</v>
      </c>
    </row>
    <row r="767" spans="1:3" x14ac:dyDescent="0.25">
      <c r="A767" s="119" t="s">
        <v>173</v>
      </c>
      <c r="B767" s="84"/>
      <c r="C767" s="84"/>
    </row>
    <row r="768" spans="1:3" x14ac:dyDescent="0.25">
      <c r="A768" s="120" t="s">
        <v>174</v>
      </c>
      <c r="B768" s="86">
        <v>253.621886789</v>
      </c>
      <c r="C768" s="86">
        <v>253.621886789</v>
      </c>
    </row>
    <row r="769" spans="1:3" x14ac:dyDescent="0.25">
      <c r="A769" s="120" t="s">
        <v>175</v>
      </c>
      <c r="B769" s="86">
        <v>392.64104064250006</v>
      </c>
      <c r="C769" s="86">
        <v>392.64104064250006</v>
      </c>
    </row>
    <row r="770" spans="1:3" x14ac:dyDescent="0.25">
      <c r="A770" s="119" t="s">
        <v>176</v>
      </c>
      <c r="B770" s="91">
        <v>646.26292743150009</v>
      </c>
      <c r="C770" s="91">
        <v>646.26292743150009</v>
      </c>
    </row>
    <row r="771" spans="1:3" x14ac:dyDescent="0.25">
      <c r="A771" s="119" t="s">
        <v>177</v>
      </c>
      <c r="B771" s="84"/>
      <c r="C771" s="84"/>
    </row>
    <row r="772" spans="1:3" x14ac:dyDescent="0.25">
      <c r="A772" s="120" t="s">
        <v>178</v>
      </c>
      <c r="B772" s="86">
        <v>30.113274861500003</v>
      </c>
      <c r="C772" s="86">
        <v>30.113274861500003</v>
      </c>
    </row>
    <row r="773" spans="1:3" x14ac:dyDescent="0.25">
      <c r="A773" s="120" t="s">
        <v>179</v>
      </c>
      <c r="B773" s="86">
        <v>780.34328638600005</v>
      </c>
      <c r="C773" s="86">
        <v>780.34328638600005</v>
      </c>
    </row>
    <row r="774" spans="1:3" x14ac:dyDescent="0.25">
      <c r="A774" s="120" t="s">
        <v>180</v>
      </c>
      <c r="B774" s="86">
        <v>0</v>
      </c>
      <c r="C774" s="86">
        <v>0</v>
      </c>
    </row>
    <row r="775" spans="1:3" x14ac:dyDescent="0.25">
      <c r="A775" s="119" t="s">
        <v>181</v>
      </c>
      <c r="B775" s="91">
        <v>810.45656124750008</v>
      </c>
      <c r="C775" s="91">
        <v>810.45656124750008</v>
      </c>
    </row>
    <row r="776" spans="1:3" x14ac:dyDescent="0.25">
      <c r="A776" s="119" t="s">
        <v>182</v>
      </c>
      <c r="B776" s="84"/>
      <c r="C776" s="84"/>
    </row>
    <row r="777" spans="1:3" x14ac:dyDescent="0.25">
      <c r="A777" s="120" t="s">
        <v>183</v>
      </c>
      <c r="B777" s="86">
        <v>2247.3327808949998</v>
      </c>
      <c r="C777" s="86">
        <v>2247.3327808949998</v>
      </c>
    </row>
    <row r="778" spans="1:3" x14ac:dyDescent="0.25">
      <c r="A778" s="120" t="s">
        <v>184</v>
      </c>
      <c r="B778" s="86">
        <v>992.27041172450015</v>
      </c>
      <c r="C778" s="86">
        <v>992.27041172450015</v>
      </c>
    </row>
    <row r="779" spans="1:3" x14ac:dyDescent="0.25">
      <c r="A779" s="119" t="s">
        <v>185</v>
      </c>
      <c r="B779" s="91">
        <v>3239.6031926195001</v>
      </c>
      <c r="C779" s="91">
        <v>3239.6031926195001</v>
      </c>
    </row>
    <row r="780" spans="1:3" x14ac:dyDescent="0.25">
      <c r="A780" s="119" t="s">
        <v>186</v>
      </c>
      <c r="B780" s="84"/>
      <c r="C780" s="84"/>
    </row>
    <row r="781" spans="1:3" x14ac:dyDescent="0.25">
      <c r="A781" s="213" t="s">
        <v>263</v>
      </c>
      <c r="B781" s="86">
        <v>403.15539145899999</v>
      </c>
      <c r="C781" s="86">
        <v>403.15539145899999</v>
      </c>
    </row>
    <row r="782" spans="1:3" x14ac:dyDescent="0.25">
      <c r="A782" s="214" t="s">
        <v>276</v>
      </c>
      <c r="B782" s="86">
        <v>457.46525767150001</v>
      </c>
      <c r="C782" s="86">
        <v>457.46525767150001</v>
      </c>
    </row>
    <row r="783" spans="1:3" x14ac:dyDescent="0.25">
      <c r="A783" s="214" t="s">
        <v>277</v>
      </c>
      <c r="B783" s="86">
        <v>246.380550129</v>
      </c>
      <c r="C783" s="86">
        <v>246.380550129</v>
      </c>
    </row>
    <row r="784" spans="1:3" x14ac:dyDescent="0.25">
      <c r="A784" s="213" t="s">
        <v>278</v>
      </c>
      <c r="B784" s="86">
        <v>584.08156913700009</v>
      </c>
      <c r="C784" s="86">
        <v>584.08156913700009</v>
      </c>
    </row>
    <row r="785" spans="1:3" x14ac:dyDescent="0.25">
      <c r="A785" s="214" t="s">
        <v>281</v>
      </c>
      <c r="B785" s="86">
        <v>155.1992488855</v>
      </c>
      <c r="C785" s="86">
        <v>155.1992488855</v>
      </c>
    </row>
    <row r="786" spans="1:3" x14ac:dyDescent="0.25">
      <c r="A786" s="148" t="s">
        <v>280</v>
      </c>
      <c r="B786" s="86">
        <v>863.07014334442135</v>
      </c>
      <c r="C786" s="86">
        <v>863.07014334442135</v>
      </c>
    </row>
    <row r="787" spans="1:3" x14ac:dyDescent="0.25">
      <c r="A787" s="148" t="s">
        <v>293</v>
      </c>
      <c r="B787" s="86">
        <v>0</v>
      </c>
      <c r="C787" s="86">
        <v>0</v>
      </c>
    </row>
    <row r="788" spans="1:3" x14ac:dyDescent="0.25">
      <c r="A788" s="148" t="s">
        <v>296</v>
      </c>
      <c r="B788" s="86">
        <v>0</v>
      </c>
      <c r="C788" s="86">
        <v>0</v>
      </c>
    </row>
    <row r="789" spans="1:3" x14ac:dyDescent="0.25">
      <c r="A789" s="148" t="s">
        <v>313</v>
      </c>
      <c r="B789" s="86">
        <v>257.19068958100002</v>
      </c>
      <c r="C789" s="86">
        <v>257.19068958100002</v>
      </c>
    </row>
    <row r="790" spans="1:3" x14ac:dyDescent="0.25">
      <c r="A790" s="120" t="s">
        <v>327</v>
      </c>
      <c r="B790" s="86">
        <v>0</v>
      </c>
      <c r="C790" s="86">
        <v>0</v>
      </c>
    </row>
    <row r="791" spans="1:3" x14ac:dyDescent="0.25">
      <c r="A791" s="119" t="s">
        <v>187</v>
      </c>
      <c r="B791" s="90">
        <v>10705.614190747423</v>
      </c>
      <c r="C791" s="90">
        <v>10705.614190747423</v>
      </c>
    </row>
    <row r="792" spans="1:3" x14ac:dyDescent="0.25">
      <c r="A792" s="119" t="s">
        <v>188</v>
      </c>
      <c r="B792" s="95"/>
      <c r="C792" s="95"/>
    </row>
    <row r="793" spans="1:3" x14ac:dyDescent="0.25">
      <c r="A793" s="180" t="s">
        <v>189</v>
      </c>
      <c r="B793" s="86">
        <v>0</v>
      </c>
      <c r="C793" s="86">
        <v>0</v>
      </c>
    </row>
    <row r="794" spans="1:3" x14ac:dyDescent="0.25">
      <c r="A794" s="180" t="s">
        <v>190</v>
      </c>
      <c r="B794" s="86">
        <v>0</v>
      </c>
      <c r="C794" s="86">
        <v>0</v>
      </c>
    </row>
    <row r="795" spans="1:3" x14ac:dyDescent="0.25">
      <c r="A795" s="180" t="s">
        <v>191</v>
      </c>
      <c r="B795" s="86">
        <v>0</v>
      </c>
      <c r="C795" s="86">
        <v>0</v>
      </c>
    </row>
    <row r="796" spans="1:3" x14ac:dyDescent="0.25">
      <c r="A796" s="180" t="s">
        <v>192</v>
      </c>
      <c r="B796" s="86">
        <v>0</v>
      </c>
      <c r="C796" s="86">
        <v>0</v>
      </c>
    </row>
    <row r="797" spans="1:3" x14ac:dyDescent="0.25">
      <c r="A797" s="181" t="s">
        <v>193</v>
      </c>
      <c r="B797" s="91">
        <v>0</v>
      </c>
      <c r="C797" s="91">
        <v>0</v>
      </c>
    </row>
    <row r="798" spans="1:3" x14ac:dyDescent="0.25">
      <c r="A798" s="119" t="s">
        <v>194</v>
      </c>
      <c r="B798" s="95"/>
      <c r="C798" s="95"/>
    </row>
    <row r="799" spans="1:3" x14ac:dyDescent="0.25">
      <c r="A799" s="215" t="s">
        <v>328</v>
      </c>
      <c r="B799" s="86">
        <v>1513.530587323</v>
      </c>
      <c r="C799" s="86">
        <v>1513.530587323</v>
      </c>
    </row>
    <row r="800" spans="1:3" x14ac:dyDescent="0.25">
      <c r="A800" s="215" t="s">
        <v>329</v>
      </c>
      <c r="B800" s="86">
        <v>3081.4770133080001</v>
      </c>
      <c r="C800" s="86">
        <v>3081.4770133080001</v>
      </c>
    </row>
    <row r="801" spans="1:3" x14ac:dyDescent="0.25">
      <c r="A801" s="182" t="s">
        <v>197</v>
      </c>
      <c r="B801" s="86">
        <v>0</v>
      </c>
      <c r="C801" s="86">
        <v>0</v>
      </c>
    </row>
    <row r="802" spans="1:3" x14ac:dyDescent="0.25">
      <c r="A802" s="182" t="s">
        <v>198</v>
      </c>
      <c r="B802" s="86">
        <v>0</v>
      </c>
      <c r="C802" s="86">
        <v>0</v>
      </c>
    </row>
    <row r="803" spans="1:3" x14ac:dyDescent="0.25">
      <c r="A803" s="182" t="s">
        <v>199</v>
      </c>
      <c r="B803" s="86">
        <v>0</v>
      </c>
      <c r="C803" s="86">
        <v>0</v>
      </c>
    </row>
    <row r="804" spans="1:3" x14ac:dyDescent="0.25">
      <c r="A804" s="182" t="s">
        <v>200</v>
      </c>
      <c r="B804" s="86">
        <v>0</v>
      </c>
      <c r="C804" s="86">
        <v>0</v>
      </c>
    </row>
    <row r="805" spans="1:3" x14ac:dyDescent="0.25">
      <c r="A805" s="182" t="s">
        <v>201</v>
      </c>
      <c r="B805" s="86">
        <v>0</v>
      </c>
      <c r="C805" s="86">
        <v>0</v>
      </c>
    </row>
    <row r="806" spans="1:3" x14ac:dyDescent="0.25">
      <c r="A806" s="182" t="s">
        <v>202</v>
      </c>
      <c r="B806" s="86">
        <v>0</v>
      </c>
      <c r="C806" s="86">
        <v>0</v>
      </c>
    </row>
    <row r="807" spans="1:3" x14ac:dyDescent="0.25">
      <c r="A807" s="182" t="s">
        <v>203</v>
      </c>
      <c r="B807" s="86">
        <v>0</v>
      </c>
      <c r="C807" s="86">
        <v>0</v>
      </c>
    </row>
    <row r="808" spans="1:3" x14ac:dyDescent="0.25">
      <c r="A808" s="119" t="s">
        <v>204</v>
      </c>
      <c r="B808" s="91">
        <v>4595.0076006310001</v>
      </c>
      <c r="C808" s="91">
        <v>4595.0076006310001</v>
      </c>
    </row>
    <row r="809" spans="1:3" x14ac:dyDescent="0.25">
      <c r="A809" s="119" t="s">
        <v>205</v>
      </c>
      <c r="B809" s="84"/>
      <c r="C809" s="84"/>
    </row>
    <row r="810" spans="1:3" x14ac:dyDescent="0.25">
      <c r="A810" s="210" t="s">
        <v>206</v>
      </c>
      <c r="B810" s="86">
        <v>35.294399999999996</v>
      </c>
      <c r="C810" s="86">
        <v>35.294399999999996</v>
      </c>
    </row>
    <row r="811" spans="1:3" x14ac:dyDescent="0.25">
      <c r="A811" s="210" t="s">
        <v>207</v>
      </c>
      <c r="B811" s="86">
        <v>13.087940000000003</v>
      </c>
      <c r="C811" s="86">
        <v>13.087940000000003</v>
      </c>
    </row>
    <row r="812" spans="1:3" x14ac:dyDescent="0.25">
      <c r="A812" s="210" t="s">
        <v>208</v>
      </c>
      <c r="B812" s="86">
        <v>136.90061900000001</v>
      </c>
      <c r="C812" s="86">
        <v>136.90061900000001</v>
      </c>
    </row>
    <row r="813" spans="1:3" x14ac:dyDescent="0.25">
      <c r="A813" s="210" t="s">
        <v>209</v>
      </c>
      <c r="B813" s="86">
        <v>46.246280000000013</v>
      </c>
      <c r="C813" s="86">
        <v>46.246280000000013</v>
      </c>
    </row>
    <row r="814" spans="1:3" x14ac:dyDescent="0.25">
      <c r="A814" s="210" t="s">
        <v>210</v>
      </c>
      <c r="B814" s="86">
        <v>237.63703709999999</v>
      </c>
      <c r="C814" s="86">
        <v>237.63703709999999</v>
      </c>
    </row>
    <row r="815" spans="1:3" x14ac:dyDescent="0.25">
      <c r="A815" s="210" t="s">
        <v>211</v>
      </c>
      <c r="B815" s="86">
        <v>0.53369999999999895</v>
      </c>
      <c r="C815" s="86">
        <v>0.53369999999999895</v>
      </c>
    </row>
    <row r="816" spans="1:3" x14ac:dyDescent="0.25">
      <c r="A816" s="210" t="s">
        <v>212</v>
      </c>
      <c r="B816" s="86">
        <v>97.269592337749998</v>
      </c>
      <c r="C816" s="86">
        <v>97.269592337749998</v>
      </c>
    </row>
    <row r="817" spans="1:3" x14ac:dyDescent="0.25">
      <c r="A817" s="216" t="s">
        <v>282</v>
      </c>
      <c r="B817" s="86">
        <v>3367.6487603889996</v>
      </c>
      <c r="C817" s="86">
        <v>3367.6487603889996</v>
      </c>
    </row>
    <row r="818" spans="1:3" x14ac:dyDescent="0.25">
      <c r="A818" s="216" t="s">
        <v>283</v>
      </c>
      <c r="B818" s="86">
        <v>30.085661591499999</v>
      </c>
      <c r="C818" s="86">
        <v>30.085661591499999</v>
      </c>
    </row>
    <row r="819" spans="1:3" x14ac:dyDescent="0.25">
      <c r="A819" s="216" t="s">
        <v>284</v>
      </c>
      <c r="B819" s="86">
        <v>45.555640184250009</v>
      </c>
      <c r="C819" s="86">
        <v>45.555640184250009</v>
      </c>
    </row>
    <row r="820" spans="1:3" x14ac:dyDescent="0.25">
      <c r="A820" s="210" t="s">
        <v>330</v>
      </c>
      <c r="B820" s="86">
        <v>0</v>
      </c>
      <c r="C820" s="86">
        <v>0</v>
      </c>
    </row>
    <row r="821" spans="1:3" x14ac:dyDescent="0.25">
      <c r="A821" s="182" t="s">
        <v>331</v>
      </c>
      <c r="B821" s="86">
        <v>0</v>
      </c>
      <c r="C821" s="86">
        <v>0</v>
      </c>
    </row>
    <row r="822" spans="1:3" x14ac:dyDescent="0.25">
      <c r="A822" s="182" t="s">
        <v>332</v>
      </c>
      <c r="B822" s="86">
        <v>569.30627417100004</v>
      </c>
      <c r="C822" s="86">
        <v>569.30627417100004</v>
      </c>
    </row>
    <row r="823" spans="1:3" x14ac:dyDescent="0.25">
      <c r="A823" s="119" t="s">
        <v>214</v>
      </c>
      <c r="B823" s="90">
        <v>4579.5659047734989</v>
      </c>
      <c r="C823" s="90">
        <v>4579.5659047734989</v>
      </c>
    </row>
    <row r="824" spans="1:3" x14ac:dyDescent="0.25">
      <c r="A824" s="184" t="s">
        <v>215</v>
      </c>
      <c r="B824" s="84"/>
      <c r="C824" s="84"/>
    </row>
    <row r="825" spans="1:3" x14ac:dyDescent="0.25">
      <c r="A825" s="182" t="s">
        <v>216</v>
      </c>
      <c r="B825" s="86">
        <v>0</v>
      </c>
      <c r="C825" s="86">
        <v>0</v>
      </c>
    </row>
    <row r="826" spans="1:3" x14ac:dyDescent="0.25">
      <c r="A826" s="182" t="s">
        <v>217</v>
      </c>
      <c r="B826" s="86">
        <v>0</v>
      </c>
      <c r="C826" s="86">
        <v>0</v>
      </c>
    </row>
    <row r="827" spans="1:3" x14ac:dyDescent="0.25">
      <c r="A827" s="182" t="s">
        <v>218</v>
      </c>
      <c r="B827" s="86">
        <v>0</v>
      </c>
      <c r="C827" s="86">
        <v>0</v>
      </c>
    </row>
    <row r="828" spans="1:3" x14ac:dyDescent="0.25">
      <c r="A828" s="182" t="s">
        <v>219</v>
      </c>
      <c r="B828" s="86">
        <v>0</v>
      </c>
      <c r="C828" s="86">
        <v>0</v>
      </c>
    </row>
    <row r="829" spans="1:3" x14ac:dyDescent="0.25">
      <c r="A829" s="217" t="s">
        <v>285</v>
      </c>
      <c r="B829" s="166">
        <v>6189.5667480499997</v>
      </c>
      <c r="C829" s="166">
        <v>6189.5667480499997</v>
      </c>
    </row>
    <row r="830" spans="1:3" x14ac:dyDescent="0.25">
      <c r="A830" s="217" t="s">
        <v>269</v>
      </c>
      <c r="B830" s="166">
        <v>0</v>
      </c>
      <c r="C830" s="166">
        <v>0</v>
      </c>
    </row>
    <row r="831" spans="1:3" x14ac:dyDescent="0.25">
      <c r="A831" s="176" t="s">
        <v>270</v>
      </c>
      <c r="B831" s="86">
        <v>1150.8437002499998</v>
      </c>
      <c r="C831" s="86">
        <v>1150.8437002499998</v>
      </c>
    </row>
    <row r="832" spans="1:3" x14ac:dyDescent="0.25">
      <c r="A832" s="176" t="s">
        <v>271</v>
      </c>
      <c r="B832" s="86">
        <v>0</v>
      </c>
      <c r="C832" s="86">
        <v>0</v>
      </c>
    </row>
    <row r="833" spans="1:3" x14ac:dyDescent="0.25">
      <c r="A833" s="184" t="s">
        <v>220</v>
      </c>
      <c r="B833" s="91">
        <v>7340.4104482999992</v>
      </c>
      <c r="C833" s="91">
        <v>7340.4104482999992</v>
      </c>
    </row>
    <row r="834" spans="1:3" x14ac:dyDescent="0.25">
      <c r="A834" s="119" t="s">
        <v>221</v>
      </c>
      <c r="B834" s="84"/>
      <c r="C834" s="84"/>
    </row>
    <row r="835" spans="1:3" x14ac:dyDescent="0.25">
      <c r="A835" s="182" t="s">
        <v>222</v>
      </c>
      <c r="B835" s="86">
        <v>0</v>
      </c>
      <c r="C835" s="86">
        <v>0</v>
      </c>
    </row>
    <row r="836" spans="1:3" x14ac:dyDescent="0.25">
      <c r="A836" s="210" t="s">
        <v>229</v>
      </c>
      <c r="B836" s="86">
        <v>0</v>
      </c>
      <c r="C836" s="86">
        <v>0</v>
      </c>
    </row>
    <row r="837" spans="1:3" x14ac:dyDescent="0.25">
      <c r="A837" s="210" t="s">
        <v>297</v>
      </c>
      <c r="B837" s="86">
        <v>-958.09919416018533</v>
      </c>
      <c r="C837" s="86">
        <v>-958.09919416018533</v>
      </c>
    </row>
    <row r="838" spans="1:3" x14ac:dyDescent="0.25">
      <c r="A838" s="214" t="s">
        <v>333</v>
      </c>
      <c r="B838" s="86">
        <v>-2552.7529800000002</v>
      </c>
      <c r="C838" s="86">
        <v>-2552.7529800000002</v>
      </c>
    </row>
    <row r="839" spans="1:3" x14ac:dyDescent="0.25">
      <c r="A839" s="214" t="s">
        <v>334</v>
      </c>
      <c r="B839" s="86">
        <v>4786.1588035755003</v>
      </c>
      <c r="C839" s="86">
        <v>4786.1588035755003</v>
      </c>
    </row>
    <row r="840" spans="1:3" x14ac:dyDescent="0.25">
      <c r="A840" s="187" t="s">
        <v>300</v>
      </c>
      <c r="B840" s="86">
        <v>0</v>
      </c>
      <c r="C840" s="86">
        <v>0</v>
      </c>
    </row>
    <row r="841" spans="1:3" x14ac:dyDescent="0.25">
      <c r="A841" s="187" t="s">
        <v>228</v>
      </c>
      <c r="B841" s="86">
        <v>0</v>
      </c>
      <c r="C841" s="86">
        <v>0</v>
      </c>
    </row>
    <row r="842" spans="1:3" x14ac:dyDescent="0.25">
      <c r="A842" s="205" t="s">
        <v>316</v>
      </c>
      <c r="B842" s="86">
        <v>0</v>
      </c>
      <c r="C842" s="86">
        <v>0</v>
      </c>
    </row>
    <row r="843" spans="1:3" x14ac:dyDescent="0.25">
      <c r="A843" s="208" t="s">
        <v>317</v>
      </c>
      <c r="B843" s="86">
        <v>0</v>
      </c>
      <c r="C843" s="86">
        <v>0</v>
      </c>
    </row>
    <row r="844" spans="1:3" x14ac:dyDescent="0.25">
      <c r="A844" s="208" t="s">
        <v>318</v>
      </c>
      <c r="B844" s="86">
        <v>0</v>
      </c>
      <c r="C844" s="86">
        <v>0</v>
      </c>
    </row>
    <row r="845" spans="1:3" x14ac:dyDescent="0.25">
      <c r="A845" s="210" t="s">
        <v>319</v>
      </c>
      <c r="B845" s="86">
        <v>0</v>
      </c>
      <c r="C845" s="86">
        <v>0</v>
      </c>
    </row>
    <row r="846" spans="1:3" x14ac:dyDescent="0.25">
      <c r="A846" s="212" t="s">
        <v>335</v>
      </c>
      <c r="B846" s="86">
        <v>0</v>
      </c>
      <c r="C846" s="86">
        <v>0</v>
      </c>
    </row>
    <row r="847" spans="1:3" x14ac:dyDescent="0.25">
      <c r="A847" s="152" t="s">
        <v>336</v>
      </c>
      <c r="B847" s="86">
        <v>0</v>
      </c>
      <c r="C847" s="86">
        <v>0</v>
      </c>
    </row>
    <row r="848" spans="1:3" x14ac:dyDescent="0.25">
      <c r="A848" s="205" t="s">
        <v>337</v>
      </c>
      <c r="B848" s="86">
        <v>0</v>
      </c>
      <c r="C848" s="86">
        <v>0</v>
      </c>
    </row>
    <row r="849" spans="1:3" x14ac:dyDescent="0.25">
      <c r="A849" s="205" t="s">
        <v>338</v>
      </c>
      <c r="B849" s="86">
        <v>0</v>
      </c>
      <c r="C849" s="86">
        <v>0</v>
      </c>
    </row>
    <row r="850" spans="1:3" x14ac:dyDescent="0.25">
      <c r="A850" s="205" t="s">
        <v>339</v>
      </c>
      <c r="B850" s="86">
        <v>0</v>
      </c>
      <c r="C850" s="86">
        <v>0</v>
      </c>
    </row>
    <row r="851" spans="1:3" x14ac:dyDescent="0.25">
      <c r="A851" s="119" t="s">
        <v>230</v>
      </c>
      <c r="B851" s="90">
        <v>1275.306629415315</v>
      </c>
      <c r="C851" s="90">
        <v>1275.306629415315</v>
      </c>
    </row>
    <row r="852" spans="1:3" x14ac:dyDescent="0.25">
      <c r="A852" s="121" t="s">
        <v>231</v>
      </c>
      <c r="B852" s="91">
        <v>48671.384012358205</v>
      </c>
      <c r="C852" s="91">
        <v>48671.384012358205</v>
      </c>
    </row>
    <row r="853" spans="1:3" ht="15.75" customHeight="1" thickBot="1" x14ac:dyDescent="0.3">
      <c r="A853" s="260" t="str">
        <f>[3]Notes!$C$9</f>
        <v>2022-23</v>
      </c>
      <c r="B853" s="260"/>
      <c r="C853" s="260"/>
    </row>
    <row r="854" spans="1:3" ht="22.5" x14ac:dyDescent="0.25">
      <c r="A854" s="170" t="s">
        <v>116</v>
      </c>
      <c r="B854" s="78" t="s">
        <v>117</v>
      </c>
      <c r="C854" s="79"/>
    </row>
    <row r="855" spans="1:3" ht="15.75" thickBot="1" x14ac:dyDescent="0.3">
      <c r="A855" s="171"/>
      <c r="B855" s="112" t="s">
        <v>118</v>
      </c>
      <c r="C855" s="81" t="s">
        <v>119</v>
      </c>
    </row>
    <row r="856" spans="1:3" x14ac:dyDescent="0.25">
      <c r="A856" s="172" t="s">
        <v>120</v>
      </c>
      <c r="B856" s="84"/>
      <c r="C856" s="84"/>
    </row>
    <row r="857" spans="1:3" x14ac:dyDescent="0.25">
      <c r="A857" s="172" t="s">
        <v>121</v>
      </c>
      <c r="B857" s="84"/>
      <c r="C857" s="84"/>
    </row>
    <row r="858" spans="1:3" x14ac:dyDescent="0.25">
      <c r="A858" s="173" t="s">
        <v>122</v>
      </c>
      <c r="B858" s="86">
        <v>0</v>
      </c>
      <c r="C858" s="86">
        <v>0</v>
      </c>
    </row>
    <row r="859" spans="1:3" x14ac:dyDescent="0.25">
      <c r="A859" s="173" t="s">
        <v>123</v>
      </c>
      <c r="B859" s="86">
        <v>0</v>
      </c>
      <c r="C859" s="86">
        <v>0</v>
      </c>
    </row>
    <row r="860" spans="1:3" x14ac:dyDescent="0.25">
      <c r="A860" s="173" t="s">
        <v>124</v>
      </c>
      <c r="B860" s="86">
        <v>0</v>
      </c>
      <c r="C860" s="86">
        <v>0</v>
      </c>
    </row>
    <row r="861" spans="1:3" x14ac:dyDescent="0.25">
      <c r="A861" s="173" t="s">
        <v>125</v>
      </c>
      <c r="B861" s="86">
        <v>0</v>
      </c>
      <c r="C861" s="86">
        <v>0</v>
      </c>
    </row>
    <row r="862" spans="1:3" x14ac:dyDescent="0.25">
      <c r="A862" s="173" t="s">
        <v>126</v>
      </c>
      <c r="B862" s="86">
        <v>0</v>
      </c>
      <c r="C862" s="86">
        <v>0</v>
      </c>
    </row>
    <row r="863" spans="1:3" x14ac:dyDescent="0.25">
      <c r="A863" s="120" t="s">
        <v>127</v>
      </c>
      <c r="B863" s="86">
        <v>0</v>
      </c>
      <c r="C863" s="86">
        <v>0</v>
      </c>
    </row>
    <row r="864" spans="1:3" x14ac:dyDescent="0.25">
      <c r="A864" s="120" t="s">
        <v>128</v>
      </c>
      <c r="B864" s="86">
        <v>0</v>
      </c>
      <c r="C864" s="86">
        <v>0</v>
      </c>
    </row>
    <row r="865" spans="1:3" x14ac:dyDescent="0.25">
      <c r="A865" s="173" t="s">
        <v>129</v>
      </c>
      <c r="B865" s="86">
        <v>0</v>
      </c>
      <c r="C865" s="86">
        <v>0</v>
      </c>
    </row>
    <row r="866" spans="1:3" x14ac:dyDescent="0.25">
      <c r="A866" s="173" t="s">
        <v>130</v>
      </c>
      <c r="B866" s="86">
        <v>0</v>
      </c>
      <c r="C866" s="86">
        <v>0</v>
      </c>
    </row>
    <row r="867" spans="1:3" x14ac:dyDescent="0.25">
      <c r="A867" s="173" t="s">
        <v>131</v>
      </c>
      <c r="B867" s="86">
        <v>0</v>
      </c>
      <c r="C867" s="86">
        <v>0</v>
      </c>
    </row>
    <row r="868" spans="1:3" x14ac:dyDescent="0.25">
      <c r="A868" s="173" t="s">
        <v>132</v>
      </c>
      <c r="B868" s="86">
        <v>2265.4254511519998</v>
      </c>
      <c r="C868" s="86">
        <v>2265.4254511519998</v>
      </c>
    </row>
    <row r="869" spans="1:3" x14ac:dyDescent="0.25">
      <c r="A869" s="173" t="s">
        <v>133</v>
      </c>
      <c r="B869" s="86">
        <v>2373.9010400500001</v>
      </c>
      <c r="C869" s="86">
        <v>2373.9010400500001</v>
      </c>
    </row>
    <row r="870" spans="1:3" x14ac:dyDescent="0.25">
      <c r="A870" s="173" t="s">
        <v>134</v>
      </c>
      <c r="B870" s="86">
        <v>223.85549922250001</v>
      </c>
      <c r="C870" s="86">
        <v>223.85549922250001</v>
      </c>
    </row>
    <row r="871" spans="1:3" x14ac:dyDescent="0.25">
      <c r="A871" s="173" t="s">
        <v>135</v>
      </c>
      <c r="B871" s="86">
        <v>0</v>
      </c>
      <c r="C871" s="86">
        <v>0</v>
      </c>
    </row>
    <row r="872" spans="1:3" x14ac:dyDescent="0.25">
      <c r="A872" s="120" t="s">
        <v>136</v>
      </c>
      <c r="B872" s="86">
        <v>2155.0226443765</v>
      </c>
      <c r="C872" s="86">
        <v>2045.8785154355398</v>
      </c>
    </row>
    <row r="873" spans="1:3" x14ac:dyDescent="0.25">
      <c r="A873" s="120" t="s">
        <v>137</v>
      </c>
      <c r="B873" s="86">
        <v>2870.4838570895004</v>
      </c>
      <c r="C873" s="86">
        <v>2870.4838570895004</v>
      </c>
    </row>
    <row r="874" spans="1:3" x14ac:dyDescent="0.25">
      <c r="A874" s="214" t="s">
        <v>289</v>
      </c>
      <c r="B874" s="86">
        <v>1063.1422897499999</v>
      </c>
      <c r="C874" s="86">
        <v>1063.1422897499999</v>
      </c>
    </row>
    <row r="875" spans="1:3" x14ac:dyDescent="0.25">
      <c r="A875" s="214" t="s">
        <v>290</v>
      </c>
      <c r="B875" s="86">
        <v>1063.1422897499999</v>
      </c>
      <c r="C875" s="86">
        <v>1063.1422897499999</v>
      </c>
    </row>
    <row r="876" spans="1:3" x14ac:dyDescent="0.25">
      <c r="A876" s="214" t="s">
        <v>291</v>
      </c>
      <c r="B876" s="86">
        <v>1063.1422897499999</v>
      </c>
      <c r="C876" s="86">
        <v>1063.1422897499999</v>
      </c>
    </row>
    <row r="877" spans="1:3" x14ac:dyDescent="0.25">
      <c r="A877" s="214" t="s">
        <v>292</v>
      </c>
      <c r="B877" s="86">
        <v>1063.1422897499999</v>
      </c>
      <c r="C877" s="86">
        <v>1063.1422897499999</v>
      </c>
    </row>
    <row r="878" spans="1:3" x14ac:dyDescent="0.25">
      <c r="A878" s="214" t="s">
        <v>259</v>
      </c>
      <c r="B878" s="86">
        <v>3368.2610256615003</v>
      </c>
      <c r="C878" s="86">
        <v>3368.2610256615003</v>
      </c>
    </row>
    <row r="879" spans="1:3" x14ac:dyDescent="0.25">
      <c r="A879" s="214" t="s">
        <v>340</v>
      </c>
      <c r="B879" s="166">
        <v>0</v>
      </c>
      <c r="C879" s="166">
        <v>0</v>
      </c>
    </row>
    <row r="880" spans="1:3" x14ac:dyDescent="0.25">
      <c r="A880" s="218" t="s">
        <v>341</v>
      </c>
      <c r="B880" s="166">
        <v>0</v>
      </c>
      <c r="C880" s="166">
        <v>0</v>
      </c>
    </row>
    <row r="881" spans="1:3" x14ac:dyDescent="0.25">
      <c r="A881" s="175" t="s">
        <v>138</v>
      </c>
      <c r="B881" s="90">
        <v>17509.518676552001</v>
      </c>
      <c r="C881" s="90">
        <v>17400.374547611038</v>
      </c>
    </row>
    <row r="882" spans="1:3" x14ac:dyDescent="0.25">
      <c r="A882" s="219" t="s">
        <v>234</v>
      </c>
      <c r="B882" s="86">
        <v>0</v>
      </c>
      <c r="C882" s="86">
        <v>0</v>
      </c>
    </row>
    <row r="883" spans="1:3" x14ac:dyDescent="0.25">
      <c r="A883" s="219" t="s">
        <v>260</v>
      </c>
      <c r="B883" s="86">
        <v>0</v>
      </c>
      <c r="C883" s="86">
        <v>0</v>
      </c>
    </row>
    <row r="884" spans="1:3" x14ac:dyDescent="0.25">
      <c r="A884" s="219" t="s">
        <v>139</v>
      </c>
      <c r="B884" s="86">
        <v>0</v>
      </c>
      <c r="C884" s="86">
        <v>0</v>
      </c>
    </row>
    <row r="885" spans="1:3" x14ac:dyDescent="0.25">
      <c r="A885" s="219" t="s">
        <v>140</v>
      </c>
      <c r="B885" s="86">
        <v>0</v>
      </c>
      <c r="C885" s="86">
        <v>0</v>
      </c>
    </row>
    <row r="886" spans="1:3" x14ac:dyDescent="0.25">
      <c r="A886" s="219" t="s">
        <v>141</v>
      </c>
      <c r="B886" s="86">
        <v>0</v>
      </c>
      <c r="C886" s="86">
        <v>0</v>
      </c>
    </row>
    <row r="887" spans="1:3" x14ac:dyDescent="0.25">
      <c r="A887" s="219" t="s">
        <v>142</v>
      </c>
      <c r="B887" s="86">
        <v>0</v>
      </c>
      <c r="C887" s="86">
        <v>0</v>
      </c>
    </row>
    <row r="888" spans="1:3" x14ac:dyDescent="0.25">
      <c r="A888" s="219" t="s">
        <v>143</v>
      </c>
      <c r="B888" s="86">
        <v>1543.6416756474368</v>
      </c>
      <c r="C888" s="86">
        <v>1543.6416756474368</v>
      </c>
    </row>
    <row r="889" spans="1:3" x14ac:dyDescent="0.25">
      <c r="A889" s="219" t="s">
        <v>144</v>
      </c>
      <c r="B889" s="86">
        <v>0</v>
      </c>
      <c r="C889" s="86">
        <v>0</v>
      </c>
    </row>
    <row r="890" spans="1:3" x14ac:dyDescent="0.25">
      <c r="A890" s="219" t="s">
        <v>145</v>
      </c>
      <c r="B890" s="86">
        <v>85.286015934575332</v>
      </c>
      <c r="C890" s="86">
        <v>85.286015934575332</v>
      </c>
    </row>
    <row r="891" spans="1:3" x14ac:dyDescent="0.25">
      <c r="A891" s="219" t="s">
        <v>146</v>
      </c>
      <c r="B891" s="86">
        <v>71.190412670979001</v>
      </c>
      <c r="C891" s="86">
        <v>71.190412670979001</v>
      </c>
    </row>
    <row r="892" spans="1:3" x14ac:dyDescent="0.25">
      <c r="A892" s="219" t="s">
        <v>147</v>
      </c>
      <c r="B892" s="86">
        <v>18.877088841507742</v>
      </c>
      <c r="C892" s="86">
        <v>18.877088841507742</v>
      </c>
    </row>
    <row r="893" spans="1:3" x14ac:dyDescent="0.25">
      <c r="A893" s="219" t="s">
        <v>148</v>
      </c>
      <c r="B893" s="86">
        <v>0</v>
      </c>
      <c r="C893" s="86">
        <v>0</v>
      </c>
    </row>
    <row r="894" spans="1:3" x14ac:dyDescent="0.25">
      <c r="A894" s="219" t="s">
        <v>149</v>
      </c>
      <c r="B894" s="86">
        <v>0</v>
      </c>
      <c r="C894" s="86">
        <v>0</v>
      </c>
    </row>
    <row r="895" spans="1:3" x14ac:dyDescent="0.25">
      <c r="A895" s="219" t="s">
        <v>150</v>
      </c>
      <c r="B895" s="86">
        <v>21.52526631966936</v>
      </c>
      <c r="C895" s="86">
        <v>21.52526631966936</v>
      </c>
    </row>
    <row r="896" spans="1:3" x14ac:dyDescent="0.25">
      <c r="A896" s="219" t="s">
        <v>151</v>
      </c>
      <c r="B896" s="86">
        <v>1413.42715686457</v>
      </c>
      <c r="C896" s="86">
        <v>1413.42715686457</v>
      </c>
    </row>
    <row r="897" spans="1:3" x14ac:dyDescent="0.25">
      <c r="A897" s="219" t="s">
        <v>152</v>
      </c>
      <c r="B897" s="86">
        <v>0</v>
      </c>
      <c r="C897" s="86">
        <v>0</v>
      </c>
    </row>
    <row r="898" spans="1:3" x14ac:dyDescent="0.25">
      <c r="A898" s="219" t="s">
        <v>153</v>
      </c>
      <c r="B898" s="86">
        <v>175.14497062700002</v>
      </c>
      <c r="C898" s="86">
        <v>175.14497062700002</v>
      </c>
    </row>
    <row r="899" spans="1:3" x14ac:dyDescent="0.25">
      <c r="A899" s="219" t="s">
        <v>154</v>
      </c>
      <c r="B899" s="86">
        <v>313.91030922956554</v>
      </c>
      <c r="C899" s="86">
        <v>313.91030922956554</v>
      </c>
    </row>
    <row r="900" spans="1:3" x14ac:dyDescent="0.25">
      <c r="A900" s="220" t="s">
        <v>261</v>
      </c>
      <c r="B900" s="86">
        <v>10.621302499999999</v>
      </c>
      <c r="C900" s="86">
        <v>10.621302499999999</v>
      </c>
    </row>
    <row r="901" spans="1:3" x14ac:dyDescent="0.25">
      <c r="A901" s="213" t="s">
        <v>155</v>
      </c>
      <c r="B901" s="86">
        <v>179.30578171169751</v>
      </c>
      <c r="C901" s="86">
        <v>179.30578171169751</v>
      </c>
    </row>
    <row r="902" spans="1:3" x14ac:dyDescent="0.25">
      <c r="A902" s="220" t="s">
        <v>156</v>
      </c>
      <c r="B902" s="86">
        <v>0</v>
      </c>
      <c r="C902" s="86">
        <v>0</v>
      </c>
    </row>
    <row r="903" spans="1:3" x14ac:dyDescent="0.25">
      <c r="A903" s="221" t="s">
        <v>262</v>
      </c>
      <c r="B903" s="86">
        <v>0</v>
      </c>
      <c r="C903" s="86">
        <v>0</v>
      </c>
    </row>
    <row r="904" spans="1:3" x14ac:dyDescent="0.25">
      <c r="A904" s="220" t="s">
        <v>232</v>
      </c>
      <c r="B904" s="86">
        <v>6.9476138589435532</v>
      </c>
      <c r="C904" s="86">
        <v>6.9476138589435532</v>
      </c>
    </row>
    <row r="905" spans="1:3" x14ac:dyDescent="0.25">
      <c r="A905" s="175" t="s">
        <v>157</v>
      </c>
      <c r="B905" s="90">
        <v>3839.8775942059442</v>
      </c>
      <c r="C905" s="91">
        <v>3839.8775942059442</v>
      </c>
    </row>
    <row r="906" spans="1:3" x14ac:dyDescent="0.25">
      <c r="A906" s="119" t="s">
        <v>158</v>
      </c>
      <c r="B906" s="91">
        <v>21349.396270757945</v>
      </c>
      <c r="C906" s="91">
        <v>21240.252141816982</v>
      </c>
    </row>
    <row r="907" spans="1:3" x14ac:dyDescent="0.25">
      <c r="A907" s="119" t="s">
        <v>159</v>
      </c>
      <c r="B907" s="95"/>
      <c r="C907" s="95"/>
    </row>
    <row r="908" spans="1:3" x14ac:dyDescent="0.25">
      <c r="A908" s="119" t="s">
        <v>160</v>
      </c>
      <c r="B908" s="95"/>
      <c r="C908" s="95"/>
    </row>
    <row r="909" spans="1:3" x14ac:dyDescent="0.25">
      <c r="A909" s="119" t="s">
        <v>161</v>
      </c>
      <c r="B909" s="95"/>
      <c r="C909" s="95"/>
    </row>
    <row r="910" spans="1:3" x14ac:dyDescent="0.25">
      <c r="A910" s="120" t="s">
        <v>162</v>
      </c>
      <c r="B910" s="86">
        <v>1574.3391181060003</v>
      </c>
      <c r="C910" s="86">
        <v>1574.3391181060003</v>
      </c>
    </row>
    <row r="911" spans="1:3" x14ac:dyDescent="0.25">
      <c r="A911" s="120" t="s">
        <v>163</v>
      </c>
      <c r="B911" s="86">
        <v>404.15909290449997</v>
      </c>
      <c r="C911" s="86">
        <v>404.15909290449997</v>
      </c>
    </row>
    <row r="912" spans="1:3" x14ac:dyDescent="0.25">
      <c r="A912" s="119" t="s">
        <v>164</v>
      </c>
      <c r="B912" s="91">
        <v>1978.4982110105002</v>
      </c>
      <c r="C912" s="91">
        <v>1978.4982110105002</v>
      </c>
    </row>
    <row r="913" spans="1:3" x14ac:dyDescent="0.25">
      <c r="A913" s="119" t="s">
        <v>165</v>
      </c>
      <c r="B913" s="97"/>
      <c r="C913" s="97"/>
    </row>
    <row r="914" spans="1:3" x14ac:dyDescent="0.25">
      <c r="A914" s="177" t="s">
        <v>166</v>
      </c>
      <c r="B914" s="86">
        <v>0</v>
      </c>
      <c r="C914" s="86">
        <v>0</v>
      </c>
    </row>
    <row r="915" spans="1:3" x14ac:dyDescent="0.25">
      <c r="A915" s="177" t="s">
        <v>167</v>
      </c>
      <c r="B915" s="86">
        <v>0</v>
      </c>
      <c r="C915" s="86">
        <v>0</v>
      </c>
    </row>
    <row r="916" spans="1:3" x14ac:dyDescent="0.25">
      <c r="A916" s="177" t="s">
        <v>168</v>
      </c>
      <c r="B916" s="86">
        <v>0</v>
      </c>
      <c r="C916" s="86">
        <v>0</v>
      </c>
    </row>
    <row r="917" spans="1:3" x14ac:dyDescent="0.25">
      <c r="A917" s="177" t="s">
        <v>169</v>
      </c>
      <c r="B917" s="86">
        <v>1211.191147804125</v>
      </c>
      <c r="C917" s="86">
        <v>1211.191147804125</v>
      </c>
    </row>
    <row r="918" spans="1:3" x14ac:dyDescent="0.25">
      <c r="A918" s="177" t="s">
        <v>170</v>
      </c>
      <c r="B918" s="86">
        <v>0</v>
      </c>
      <c r="C918" s="86">
        <v>0</v>
      </c>
    </row>
    <row r="919" spans="1:3" x14ac:dyDescent="0.25">
      <c r="A919" s="119" t="s">
        <v>171</v>
      </c>
      <c r="B919" s="91">
        <v>1211.191147804125</v>
      </c>
      <c r="C919" s="91">
        <v>1211.191147804125</v>
      </c>
    </row>
    <row r="920" spans="1:3" x14ac:dyDescent="0.25">
      <c r="A920" s="119" t="s">
        <v>172</v>
      </c>
      <c r="B920" s="91">
        <v>3189.6893588146249</v>
      </c>
      <c r="C920" s="91">
        <v>3189.6893588146249</v>
      </c>
    </row>
    <row r="921" spans="1:3" x14ac:dyDescent="0.25">
      <c r="A921" s="119" t="s">
        <v>173</v>
      </c>
      <c r="B921" s="84"/>
      <c r="C921" s="84"/>
    </row>
    <row r="922" spans="1:3" x14ac:dyDescent="0.25">
      <c r="A922" s="120" t="s">
        <v>174</v>
      </c>
      <c r="B922" s="86">
        <v>42.481380546000004</v>
      </c>
      <c r="C922" s="86">
        <v>42.481380546000004</v>
      </c>
    </row>
    <row r="923" spans="1:3" x14ac:dyDescent="0.25">
      <c r="A923" s="120" t="s">
        <v>175</v>
      </c>
      <c r="B923" s="86">
        <v>71.494616526000001</v>
      </c>
      <c r="C923" s="86">
        <v>71.494616526000001</v>
      </c>
    </row>
    <row r="924" spans="1:3" x14ac:dyDescent="0.25">
      <c r="A924" s="119" t="s">
        <v>176</v>
      </c>
      <c r="B924" s="91">
        <v>113.97599707200001</v>
      </c>
      <c r="C924" s="91">
        <v>113.97599707200001</v>
      </c>
    </row>
    <row r="925" spans="1:3" x14ac:dyDescent="0.25">
      <c r="A925" s="119" t="s">
        <v>177</v>
      </c>
      <c r="B925" s="84"/>
      <c r="C925" s="84"/>
    </row>
    <row r="926" spans="1:3" x14ac:dyDescent="0.25">
      <c r="A926" s="120" t="s">
        <v>178</v>
      </c>
      <c r="B926" s="86">
        <v>45.838271597499997</v>
      </c>
      <c r="C926" s="86">
        <v>45.838271597499997</v>
      </c>
    </row>
    <row r="927" spans="1:3" x14ac:dyDescent="0.25">
      <c r="A927" s="120" t="s">
        <v>179</v>
      </c>
      <c r="B927" s="86">
        <v>550.17275824625005</v>
      </c>
      <c r="C927" s="86">
        <v>550.17275824625005</v>
      </c>
    </row>
    <row r="928" spans="1:3" x14ac:dyDescent="0.25">
      <c r="A928" s="120" t="s">
        <v>180</v>
      </c>
      <c r="B928" s="86">
        <v>143.77913378075002</v>
      </c>
      <c r="C928" s="86">
        <v>143.77913378075002</v>
      </c>
    </row>
    <row r="929" spans="1:3" x14ac:dyDescent="0.25">
      <c r="A929" s="119" t="s">
        <v>181</v>
      </c>
      <c r="B929" s="91">
        <v>739.79016362450011</v>
      </c>
      <c r="C929" s="91">
        <v>739.79016362450011</v>
      </c>
    </row>
    <row r="930" spans="1:3" x14ac:dyDescent="0.25">
      <c r="A930" s="119" t="s">
        <v>182</v>
      </c>
      <c r="B930" s="84"/>
      <c r="C930" s="84"/>
    </row>
    <row r="931" spans="1:3" x14ac:dyDescent="0.25">
      <c r="A931" s="120" t="s">
        <v>183</v>
      </c>
      <c r="B931" s="86">
        <v>2601.1515015379755</v>
      </c>
      <c r="C931" s="86">
        <v>2601.1515015379755</v>
      </c>
    </row>
    <row r="932" spans="1:3" x14ac:dyDescent="0.25">
      <c r="A932" s="120" t="s">
        <v>184</v>
      </c>
      <c r="B932" s="86">
        <v>1194.6886108051999</v>
      </c>
      <c r="C932" s="86">
        <v>1194.6886108051999</v>
      </c>
    </row>
    <row r="933" spans="1:3" x14ac:dyDescent="0.25">
      <c r="A933" s="119" t="s">
        <v>185</v>
      </c>
      <c r="B933" s="91">
        <v>3795.8401123431754</v>
      </c>
      <c r="C933" s="91">
        <v>3795.8401123431754</v>
      </c>
    </row>
    <row r="934" spans="1:3" x14ac:dyDescent="0.25">
      <c r="A934" s="119" t="s">
        <v>186</v>
      </c>
      <c r="B934" s="84"/>
      <c r="C934" s="84"/>
    </row>
    <row r="935" spans="1:3" x14ac:dyDescent="0.25">
      <c r="A935" s="193" t="s">
        <v>263</v>
      </c>
      <c r="B935" s="86">
        <v>555.17538854899999</v>
      </c>
      <c r="C935" s="86">
        <v>371.10473278707889</v>
      </c>
    </row>
    <row r="936" spans="1:3" x14ac:dyDescent="0.25">
      <c r="A936" s="174" t="s">
        <v>276</v>
      </c>
      <c r="B936" s="86">
        <v>871.57940145199996</v>
      </c>
      <c r="C936" s="86">
        <v>463.55524020200005</v>
      </c>
    </row>
    <row r="937" spans="1:3" x14ac:dyDescent="0.25">
      <c r="A937" s="174" t="s">
        <v>277</v>
      </c>
      <c r="B937" s="86">
        <v>252.08336413649997</v>
      </c>
      <c r="C937" s="86">
        <v>252.08336413649997</v>
      </c>
    </row>
    <row r="938" spans="1:3" x14ac:dyDescent="0.25">
      <c r="A938" s="193" t="s">
        <v>278</v>
      </c>
      <c r="B938" s="86">
        <v>1193.1339717283377</v>
      </c>
      <c r="C938" s="86">
        <v>638.58908188000009</v>
      </c>
    </row>
    <row r="939" spans="1:3" x14ac:dyDescent="0.25">
      <c r="A939" s="193" t="s">
        <v>281</v>
      </c>
      <c r="B939" s="86">
        <v>210.68409360050009</v>
      </c>
      <c r="C939" s="86">
        <v>210.68409360050009</v>
      </c>
    </row>
    <row r="940" spans="1:3" x14ac:dyDescent="0.25">
      <c r="A940" s="174" t="s">
        <v>280</v>
      </c>
      <c r="B940" s="86">
        <v>985.02313012086017</v>
      </c>
      <c r="C940" s="86">
        <v>985.02313012086017</v>
      </c>
    </row>
    <row r="941" spans="1:3" x14ac:dyDescent="0.25">
      <c r="A941" s="197" t="s">
        <v>293</v>
      </c>
      <c r="B941" s="86">
        <v>292.68443832199995</v>
      </c>
      <c r="C941" s="86">
        <v>292.68443832199995</v>
      </c>
    </row>
    <row r="942" spans="1:3" x14ac:dyDescent="0.25">
      <c r="A942" s="197" t="s">
        <v>296</v>
      </c>
      <c r="B942" s="86">
        <v>22.029942999999999</v>
      </c>
      <c r="C942" s="86">
        <v>22.029942999999999</v>
      </c>
    </row>
    <row r="943" spans="1:3" x14ac:dyDescent="0.25">
      <c r="A943" s="197" t="s">
        <v>342</v>
      </c>
      <c r="B943" s="86">
        <v>816.94444859999999</v>
      </c>
      <c r="C943" s="86">
        <v>816.94444859999999</v>
      </c>
    </row>
    <row r="944" spans="1:3" x14ac:dyDescent="0.25">
      <c r="A944" s="119" t="s">
        <v>187</v>
      </c>
      <c r="B944" s="90">
        <v>13038.633811363497</v>
      </c>
      <c r="C944" s="90">
        <v>11891.994104503237</v>
      </c>
    </row>
    <row r="945" spans="1:3" x14ac:dyDescent="0.25">
      <c r="A945" s="119" t="s">
        <v>188</v>
      </c>
      <c r="B945" s="95"/>
      <c r="C945" s="95"/>
    </row>
    <row r="946" spans="1:3" x14ac:dyDescent="0.25">
      <c r="A946" s="180" t="s">
        <v>189</v>
      </c>
      <c r="B946" s="86">
        <v>0</v>
      </c>
      <c r="C946" s="86">
        <v>0</v>
      </c>
    </row>
    <row r="947" spans="1:3" x14ac:dyDescent="0.25">
      <c r="A947" s="180" t="s">
        <v>190</v>
      </c>
      <c r="B947" s="86">
        <v>0</v>
      </c>
      <c r="C947" s="86">
        <v>0</v>
      </c>
    </row>
    <row r="948" spans="1:3" x14ac:dyDescent="0.25">
      <c r="A948" s="180" t="s">
        <v>191</v>
      </c>
      <c r="B948" s="86">
        <v>0</v>
      </c>
      <c r="C948" s="86">
        <v>0</v>
      </c>
    </row>
    <row r="949" spans="1:3" x14ac:dyDescent="0.25">
      <c r="A949" s="180" t="s">
        <v>192</v>
      </c>
      <c r="B949" s="86">
        <v>0</v>
      </c>
      <c r="C949" s="86">
        <v>0</v>
      </c>
    </row>
    <row r="950" spans="1:3" x14ac:dyDescent="0.25">
      <c r="A950" s="181" t="s">
        <v>193</v>
      </c>
      <c r="B950" s="91">
        <v>0</v>
      </c>
      <c r="C950" s="91">
        <v>0</v>
      </c>
    </row>
    <row r="951" spans="1:3" x14ac:dyDescent="0.25">
      <c r="A951" s="119" t="s">
        <v>194</v>
      </c>
      <c r="B951" s="95"/>
      <c r="C951" s="95"/>
    </row>
    <row r="952" spans="1:3" x14ac:dyDescent="0.25">
      <c r="A952" s="182" t="s">
        <v>195</v>
      </c>
      <c r="B952" s="86">
        <v>0</v>
      </c>
      <c r="C952" s="86">
        <v>0</v>
      </c>
    </row>
    <row r="953" spans="1:3" x14ac:dyDescent="0.25">
      <c r="A953" s="182" t="s">
        <v>196</v>
      </c>
      <c r="B953" s="86">
        <v>0</v>
      </c>
      <c r="C953" s="86">
        <v>0</v>
      </c>
    </row>
    <row r="954" spans="1:3" x14ac:dyDescent="0.25">
      <c r="A954" s="182" t="s">
        <v>197</v>
      </c>
      <c r="B954" s="86">
        <v>0</v>
      </c>
      <c r="C954" s="86">
        <v>0</v>
      </c>
    </row>
    <row r="955" spans="1:3" x14ac:dyDescent="0.25">
      <c r="A955" s="182" t="s">
        <v>198</v>
      </c>
      <c r="B955" s="86">
        <v>0</v>
      </c>
      <c r="C955" s="86">
        <v>0</v>
      </c>
    </row>
    <row r="956" spans="1:3" x14ac:dyDescent="0.25">
      <c r="A956" s="182" t="s">
        <v>199</v>
      </c>
      <c r="B956" s="86">
        <v>0</v>
      </c>
      <c r="C956" s="86">
        <v>0</v>
      </c>
    </row>
    <row r="957" spans="1:3" x14ac:dyDescent="0.25">
      <c r="A957" s="182" t="s">
        <v>200</v>
      </c>
      <c r="B957" s="86">
        <v>0</v>
      </c>
      <c r="C957" s="86">
        <v>0</v>
      </c>
    </row>
    <row r="958" spans="1:3" x14ac:dyDescent="0.25">
      <c r="A958" s="182" t="s">
        <v>201</v>
      </c>
      <c r="B958" s="86">
        <v>0</v>
      </c>
      <c r="C958" s="86">
        <v>0</v>
      </c>
    </row>
    <row r="959" spans="1:3" x14ac:dyDescent="0.25">
      <c r="A959" s="182" t="s">
        <v>202</v>
      </c>
      <c r="B959" s="86">
        <v>0</v>
      </c>
      <c r="C959" s="86">
        <v>0</v>
      </c>
    </row>
    <row r="960" spans="1:3" x14ac:dyDescent="0.25">
      <c r="A960" s="182" t="s">
        <v>203</v>
      </c>
      <c r="B960" s="86">
        <v>0</v>
      </c>
      <c r="C960" s="86">
        <v>0</v>
      </c>
    </row>
    <row r="961" spans="1:3" x14ac:dyDescent="0.25">
      <c r="A961" s="119" t="s">
        <v>204</v>
      </c>
      <c r="B961" s="91">
        <v>0</v>
      </c>
      <c r="C961" s="91">
        <v>0</v>
      </c>
    </row>
    <row r="962" spans="1:3" x14ac:dyDescent="0.25">
      <c r="A962" s="119" t="s">
        <v>205</v>
      </c>
      <c r="B962" s="84"/>
      <c r="C962" s="84"/>
    </row>
    <row r="963" spans="1:3" x14ac:dyDescent="0.25">
      <c r="A963" s="182" t="s">
        <v>206</v>
      </c>
      <c r="B963" s="86">
        <v>20.12565</v>
      </c>
      <c r="C963" s="86">
        <v>20.12565</v>
      </c>
    </row>
    <row r="964" spans="1:3" x14ac:dyDescent="0.25">
      <c r="A964" s="182" t="s">
        <v>207</v>
      </c>
      <c r="B964" s="86">
        <v>1.81382</v>
      </c>
      <c r="C964" s="86">
        <v>1.81382</v>
      </c>
    </row>
    <row r="965" spans="1:3" x14ac:dyDescent="0.25">
      <c r="A965" s="182" t="s">
        <v>208</v>
      </c>
      <c r="B965" s="86">
        <v>118.4803544</v>
      </c>
      <c r="C965" s="86">
        <v>118.4803544</v>
      </c>
    </row>
    <row r="966" spans="1:3" x14ac:dyDescent="0.25">
      <c r="A966" s="182" t="s">
        <v>209</v>
      </c>
      <c r="B966" s="86">
        <v>20.179600000000004</v>
      </c>
      <c r="C966" s="86">
        <v>20.179600000000004</v>
      </c>
    </row>
    <row r="967" spans="1:3" x14ac:dyDescent="0.25">
      <c r="A967" s="182" t="s">
        <v>210</v>
      </c>
      <c r="B967" s="86">
        <v>237.80001938000007</v>
      </c>
      <c r="C967" s="86">
        <v>237.80001938000007</v>
      </c>
    </row>
    <row r="968" spans="1:3" x14ac:dyDescent="0.25">
      <c r="A968" s="182" t="s">
        <v>211</v>
      </c>
      <c r="B968" s="86">
        <v>0</v>
      </c>
      <c r="C968" s="86">
        <v>0</v>
      </c>
    </row>
    <row r="969" spans="1:3" x14ac:dyDescent="0.25">
      <c r="A969" s="182" t="s">
        <v>212</v>
      </c>
      <c r="B969" s="86">
        <v>0</v>
      </c>
      <c r="C969" s="86">
        <v>0</v>
      </c>
    </row>
    <row r="970" spans="1:3" x14ac:dyDescent="0.25">
      <c r="A970" s="199" t="s">
        <v>282</v>
      </c>
      <c r="B970" s="86">
        <v>3511.951912</v>
      </c>
      <c r="C970" s="86">
        <v>3511.951912</v>
      </c>
    </row>
    <row r="971" spans="1:3" x14ac:dyDescent="0.25">
      <c r="A971" s="182" t="s">
        <v>283</v>
      </c>
      <c r="B971" s="86">
        <v>26.235316553250005</v>
      </c>
      <c r="C971" s="86">
        <v>26.235316553250005</v>
      </c>
    </row>
    <row r="972" spans="1:3" x14ac:dyDescent="0.25">
      <c r="A972" s="182" t="s">
        <v>284</v>
      </c>
      <c r="B972" s="86">
        <v>555.28747062849993</v>
      </c>
      <c r="C972" s="86">
        <v>555.28747062849993</v>
      </c>
    </row>
    <row r="973" spans="1:3" x14ac:dyDescent="0.25">
      <c r="A973" s="210" t="s">
        <v>330</v>
      </c>
      <c r="B973" s="86">
        <v>490.45027529200001</v>
      </c>
      <c r="C973" s="86">
        <v>490.45027529200001</v>
      </c>
    </row>
    <row r="974" spans="1:3" x14ac:dyDescent="0.25">
      <c r="A974" s="210" t="s">
        <v>343</v>
      </c>
      <c r="B974" s="86">
        <v>300.20180115150004</v>
      </c>
      <c r="C974" s="86">
        <v>300.20180115150004</v>
      </c>
    </row>
    <row r="975" spans="1:3" x14ac:dyDescent="0.25">
      <c r="A975" s="210" t="s">
        <v>344</v>
      </c>
      <c r="B975" s="86">
        <v>896.55071899999984</v>
      </c>
      <c r="C975" s="86">
        <v>896.55071899999984</v>
      </c>
    </row>
    <row r="976" spans="1:3" x14ac:dyDescent="0.25">
      <c r="A976" s="119" t="s">
        <v>214</v>
      </c>
      <c r="B976" s="90">
        <v>6179.0769384052501</v>
      </c>
      <c r="C976" s="90">
        <v>6179.0769384052501</v>
      </c>
    </row>
    <row r="977" spans="1:3" x14ac:dyDescent="0.25">
      <c r="A977" s="184" t="s">
        <v>215</v>
      </c>
      <c r="B977" s="84"/>
      <c r="C977" s="84"/>
    </row>
    <row r="978" spans="1:3" x14ac:dyDescent="0.25">
      <c r="A978" s="182" t="s">
        <v>216</v>
      </c>
      <c r="B978" s="86">
        <v>0</v>
      </c>
      <c r="C978" s="86">
        <v>0</v>
      </c>
    </row>
    <row r="979" spans="1:3" x14ac:dyDescent="0.25">
      <c r="A979" s="182" t="s">
        <v>217</v>
      </c>
      <c r="B979" s="86">
        <v>0</v>
      </c>
      <c r="C979" s="86">
        <v>0</v>
      </c>
    </row>
    <row r="980" spans="1:3" x14ac:dyDescent="0.25">
      <c r="A980" s="182" t="s">
        <v>218</v>
      </c>
      <c r="B980" s="86">
        <v>0</v>
      </c>
      <c r="C980" s="86">
        <v>0</v>
      </c>
    </row>
    <row r="981" spans="1:3" x14ac:dyDescent="0.25">
      <c r="A981" s="182" t="s">
        <v>219</v>
      </c>
      <c r="B981" s="86">
        <v>0</v>
      </c>
      <c r="C981" s="86">
        <v>0</v>
      </c>
    </row>
    <row r="982" spans="1:3" x14ac:dyDescent="0.25">
      <c r="A982" s="217" t="s">
        <v>285</v>
      </c>
      <c r="B982" s="166">
        <v>6082.4893021200014</v>
      </c>
      <c r="C982" s="166">
        <v>5440.1670035683283</v>
      </c>
    </row>
    <row r="983" spans="1:3" x14ac:dyDescent="0.25">
      <c r="A983" s="176" t="s">
        <v>269</v>
      </c>
      <c r="B983" s="86">
        <v>1577.7819277695003</v>
      </c>
      <c r="C983" s="86">
        <v>1577.7819277695003</v>
      </c>
    </row>
    <row r="984" spans="1:3" x14ac:dyDescent="0.25">
      <c r="A984" s="176" t="s">
        <v>270</v>
      </c>
      <c r="B984" s="86">
        <v>1913.7778203</v>
      </c>
      <c r="C984" s="86">
        <v>1913.7778203</v>
      </c>
    </row>
    <row r="985" spans="1:3" x14ac:dyDescent="0.25">
      <c r="A985" s="176" t="s">
        <v>271</v>
      </c>
      <c r="B985" s="86">
        <v>3169.7094261435</v>
      </c>
      <c r="C985" s="86">
        <v>2007.9674697486716</v>
      </c>
    </row>
    <row r="986" spans="1:3" x14ac:dyDescent="0.25">
      <c r="A986" s="184" t="s">
        <v>220</v>
      </c>
      <c r="B986" s="91">
        <v>12743.758476333001</v>
      </c>
      <c r="C986" s="91">
        <v>10939.6942213865</v>
      </c>
    </row>
    <row r="987" spans="1:3" x14ac:dyDescent="0.25">
      <c r="A987" s="119" t="s">
        <v>221</v>
      </c>
      <c r="B987" s="84"/>
      <c r="C987" s="84"/>
    </row>
    <row r="988" spans="1:3" x14ac:dyDescent="0.25">
      <c r="A988" s="182" t="s">
        <v>222</v>
      </c>
      <c r="B988" s="86">
        <v>0</v>
      </c>
      <c r="C988" s="86">
        <v>0</v>
      </c>
    </row>
    <row r="989" spans="1:3" x14ac:dyDescent="0.25">
      <c r="A989" s="182" t="s">
        <v>229</v>
      </c>
      <c r="B989" s="86">
        <v>2551.3423539149999</v>
      </c>
      <c r="C989" s="86">
        <v>3161.3266523621955</v>
      </c>
    </row>
    <row r="990" spans="1:3" x14ac:dyDescent="0.25">
      <c r="A990" s="186" t="s">
        <v>297</v>
      </c>
      <c r="B990" s="86">
        <v>838.90514281991682</v>
      </c>
      <c r="C990" s="86">
        <v>1183.0143852213159</v>
      </c>
    </row>
    <row r="991" spans="1:3" x14ac:dyDescent="0.25">
      <c r="A991" s="210" t="s">
        <v>345</v>
      </c>
      <c r="B991" s="86">
        <v>0</v>
      </c>
      <c r="C991" s="86">
        <v>0</v>
      </c>
    </row>
    <row r="992" spans="1:3" x14ac:dyDescent="0.25">
      <c r="A992" s="186" t="s">
        <v>299</v>
      </c>
      <c r="B992" s="86">
        <v>0</v>
      </c>
      <c r="C992" s="86">
        <v>0</v>
      </c>
    </row>
    <row r="993" spans="1:3" x14ac:dyDescent="0.25">
      <c r="A993" s="208" t="s">
        <v>300</v>
      </c>
      <c r="B993" s="86">
        <v>0</v>
      </c>
      <c r="C993" s="86">
        <v>0</v>
      </c>
    </row>
    <row r="994" spans="1:3" x14ac:dyDescent="0.25">
      <c r="A994" s="208" t="s">
        <v>346</v>
      </c>
      <c r="B994" s="86">
        <v>-1180.6671377212499</v>
      </c>
      <c r="C994" s="86">
        <v>-1180.6671377212499</v>
      </c>
    </row>
    <row r="995" spans="1:3" x14ac:dyDescent="0.25">
      <c r="A995" s="208" t="s">
        <v>228</v>
      </c>
      <c r="B995" s="86">
        <v>0</v>
      </c>
      <c r="C995" s="86">
        <v>0</v>
      </c>
    </row>
    <row r="996" spans="1:3" x14ac:dyDescent="0.25">
      <c r="A996" s="119" t="s">
        <v>230</v>
      </c>
      <c r="B996" s="91">
        <v>2209.5803590136666</v>
      </c>
      <c r="C996" s="91">
        <v>3163.6738998622623</v>
      </c>
    </row>
    <row r="997" spans="1:3" x14ac:dyDescent="0.25">
      <c r="A997" s="121" t="s">
        <v>231</v>
      </c>
      <c r="B997" s="91">
        <v>55520.44585587336</v>
      </c>
      <c r="C997" s="91">
        <v>53414.691305974236</v>
      </c>
    </row>
    <row r="998" spans="1:3" ht="15.75" customHeight="1" thickBot="1" x14ac:dyDescent="0.3">
      <c r="A998" s="260" t="str">
        <f>[3]Notes!$C$10</f>
        <v>2023-24</v>
      </c>
      <c r="B998" s="260"/>
      <c r="C998" s="260"/>
    </row>
    <row r="999" spans="1:3" ht="22.5" x14ac:dyDescent="0.25">
      <c r="A999" s="170" t="s">
        <v>116</v>
      </c>
      <c r="B999" s="78" t="s">
        <v>117</v>
      </c>
      <c r="C999" s="79"/>
    </row>
    <row r="1000" spans="1:3" ht="15.75" thickBot="1" x14ac:dyDescent="0.3">
      <c r="A1000" s="171"/>
      <c r="B1000" s="81" t="s">
        <v>118</v>
      </c>
      <c r="C1000" s="81" t="s">
        <v>119</v>
      </c>
    </row>
    <row r="1001" spans="1:3" x14ac:dyDescent="0.25">
      <c r="A1001" s="172" t="s">
        <v>120</v>
      </c>
      <c r="B1001" s="84"/>
      <c r="C1001" s="84"/>
    </row>
    <row r="1002" spans="1:3" x14ac:dyDescent="0.25">
      <c r="A1002" s="172" t="s">
        <v>121</v>
      </c>
      <c r="B1002" s="84"/>
      <c r="C1002" s="84"/>
    </row>
    <row r="1003" spans="1:3" x14ac:dyDescent="0.25">
      <c r="A1003" s="173" t="s">
        <v>122</v>
      </c>
      <c r="B1003" s="86">
        <v>0</v>
      </c>
      <c r="C1003" s="86">
        <v>0</v>
      </c>
    </row>
    <row r="1004" spans="1:3" x14ac:dyDescent="0.25">
      <c r="A1004" s="173" t="s">
        <v>123</v>
      </c>
      <c r="B1004" s="86">
        <v>0</v>
      </c>
      <c r="C1004" s="86">
        <v>0</v>
      </c>
    </row>
    <row r="1005" spans="1:3" x14ac:dyDescent="0.25">
      <c r="A1005" s="173" t="s">
        <v>124</v>
      </c>
      <c r="B1005" s="86">
        <v>0</v>
      </c>
      <c r="C1005" s="86">
        <v>0</v>
      </c>
    </row>
    <row r="1006" spans="1:3" x14ac:dyDescent="0.25">
      <c r="A1006" s="173" t="s">
        <v>125</v>
      </c>
      <c r="B1006" s="86">
        <v>0</v>
      </c>
      <c r="C1006" s="86">
        <v>0</v>
      </c>
    </row>
    <row r="1007" spans="1:3" x14ac:dyDescent="0.25">
      <c r="A1007" s="173" t="s">
        <v>126</v>
      </c>
      <c r="B1007" s="86">
        <v>0</v>
      </c>
      <c r="C1007" s="86">
        <v>0</v>
      </c>
    </row>
    <row r="1008" spans="1:3" x14ac:dyDescent="0.25">
      <c r="A1008" s="120" t="s">
        <v>127</v>
      </c>
      <c r="B1008" s="86">
        <v>0</v>
      </c>
      <c r="C1008" s="86">
        <v>0</v>
      </c>
    </row>
    <row r="1009" spans="1:3" x14ac:dyDescent="0.25">
      <c r="A1009" s="120" t="s">
        <v>128</v>
      </c>
      <c r="B1009" s="86">
        <v>0</v>
      </c>
      <c r="C1009" s="86">
        <v>0</v>
      </c>
    </row>
    <row r="1010" spans="1:3" x14ac:dyDescent="0.25">
      <c r="A1010" s="173" t="s">
        <v>129</v>
      </c>
      <c r="B1010" s="86">
        <v>0</v>
      </c>
      <c r="C1010" s="86">
        <v>0</v>
      </c>
    </row>
    <row r="1011" spans="1:3" x14ac:dyDescent="0.25">
      <c r="A1011" s="173" t="s">
        <v>130</v>
      </c>
      <c r="B1011" s="86">
        <v>0</v>
      </c>
      <c r="C1011" s="86">
        <v>0</v>
      </c>
    </row>
    <row r="1012" spans="1:3" x14ac:dyDescent="0.25">
      <c r="A1012" s="173" t="s">
        <v>131</v>
      </c>
      <c r="B1012" s="86">
        <v>0</v>
      </c>
      <c r="C1012" s="86">
        <v>0</v>
      </c>
    </row>
    <row r="1013" spans="1:3" x14ac:dyDescent="0.25">
      <c r="A1013" s="173" t="s">
        <v>132</v>
      </c>
      <c r="B1013" s="86">
        <v>2255.7616080999996</v>
      </c>
      <c r="C1013" s="86">
        <v>2255.7616080999996</v>
      </c>
    </row>
    <row r="1014" spans="1:3" x14ac:dyDescent="0.25">
      <c r="A1014" s="173" t="s">
        <v>133</v>
      </c>
      <c r="B1014" s="86">
        <v>2292.9705952500003</v>
      </c>
      <c r="C1014" s="86">
        <v>2292.9705952500003</v>
      </c>
    </row>
    <row r="1015" spans="1:3" x14ac:dyDescent="0.25">
      <c r="A1015" s="173" t="s">
        <v>134</v>
      </c>
      <c r="B1015" s="86">
        <v>261.45971099999997</v>
      </c>
      <c r="C1015" s="86">
        <v>261.45971099999997</v>
      </c>
    </row>
    <row r="1016" spans="1:3" x14ac:dyDescent="0.25">
      <c r="A1016" s="173" t="s">
        <v>135</v>
      </c>
      <c r="B1016" s="86">
        <v>0</v>
      </c>
      <c r="C1016" s="86">
        <v>0</v>
      </c>
    </row>
    <row r="1017" spans="1:3" x14ac:dyDescent="0.25">
      <c r="A1017" s="120" t="s">
        <v>136</v>
      </c>
      <c r="B1017" s="86">
        <v>2292.9314399999998</v>
      </c>
      <c r="C1017" s="86">
        <v>1973.2055298966422</v>
      </c>
    </row>
    <row r="1018" spans="1:3" x14ac:dyDescent="0.25">
      <c r="A1018" s="120" t="s">
        <v>137</v>
      </c>
      <c r="B1018" s="86">
        <v>2766.4236025499999</v>
      </c>
      <c r="C1018" s="86">
        <v>2766.4236025499999</v>
      </c>
    </row>
    <row r="1019" spans="1:3" x14ac:dyDescent="0.25">
      <c r="A1019" s="222" t="s">
        <v>289</v>
      </c>
      <c r="B1019" s="86">
        <v>1301.3451050625001</v>
      </c>
      <c r="C1019" s="86">
        <v>1301.3451050625001</v>
      </c>
    </row>
    <row r="1020" spans="1:3" x14ac:dyDescent="0.25">
      <c r="A1020" s="222" t="s">
        <v>290</v>
      </c>
      <c r="B1020" s="86">
        <v>1301.3451050625001</v>
      </c>
      <c r="C1020" s="86">
        <v>1301.3451050625001</v>
      </c>
    </row>
    <row r="1021" spans="1:3" x14ac:dyDescent="0.25">
      <c r="A1021" s="222" t="s">
        <v>291</v>
      </c>
      <c r="B1021" s="86">
        <v>1301.3451050625001</v>
      </c>
      <c r="C1021" s="86">
        <v>1301.3451050625001</v>
      </c>
    </row>
    <row r="1022" spans="1:3" x14ac:dyDescent="0.25">
      <c r="A1022" s="222" t="s">
        <v>292</v>
      </c>
      <c r="B1022" s="86">
        <v>1301.3451050625001</v>
      </c>
      <c r="C1022" s="86">
        <v>1301.3451050625001</v>
      </c>
    </row>
    <row r="1023" spans="1:3" x14ac:dyDescent="0.25">
      <c r="A1023" s="222" t="s">
        <v>259</v>
      </c>
      <c r="B1023" s="86">
        <v>3992.7992616000001</v>
      </c>
      <c r="C1023" s="86">
        <v>3992.7992616000001</v>
      </c>
    </row>
    <row r="1024" spans="1:3" x14ac:dyDescent="0.25">
      <c r="A1024" s="222" t="s">
        <v>340</v>
      </c>
      <c r="B1024" s="86">
        <v>1298.9524858460161</v>
      </c>
      <c r="C1024" s="86">
        <v>1298.9524858460161</v>
      </c>
    </row>
    <row r="1025" spans="1:3" x14ac:dyDescent="0.25">
      <c r="A1025" s="223" t="s">
        <v>347</v>
      </c>
      <c r="B1025" s="86">
        <v>638.82909139968001</v>
      </c>
      <c r="C1025" s="86">
        <v>638.82909139968001</v>
      </c>
    </row>
    <row r="1026" spans="1:3" x14ac:dyDescent="0.25">
      <c r="A1026" s="175" t="s">
        <v>138</v>
      </c>
      <c r="B1026" s="90">
        <v>21005.508215995698</v>
      </c>
      <c r="C1026" s="169">
        <v>20685.782305892342</v>
      </c>
    </row>
    <row r="1027" spans="1:3" x14ac:dyDescent="0.25">
      <c r="A1027" s="173" t="s">
        <v>234</v>
      </c>
      <c r="B1027" s="86">
        <v>0</v>
      </c>
      <c r="C1027" s="86">
        <v>0</v>
      </c>
    </row>
    <row r="1028" spans="1:3" x14ac:dyDescent="0.25">
      <c r="A1028" s="173" t="s">
        <v>260</v>
      </c>
      <c r="B1028" s="86">
        <v>0</v>
      </c>
      <c r="C1028" s="86">
        <v>0</v>
      </c>
    </row>
    <row r="1029" spans="1:3" x14ac:dyDescent="0.25">
      <c r="A1029" s="173" t="s">
        <v>139</v>
      </c>
      <c r="B1029" s="86">
        <v>0</v>
      </c>
      <c r="C1029" s="86">
        <v>0</v>
      </c>
    </row>
    <row r="1030" spans="1:3" x14ac:dyDescent="0.25">
      <c r="A1030" s="173" t="s">
        <v>140</v>
      </c>
      <c r="B1030" s="86">
        <v>0</v>
      </c>
      <c r="C1030" s="86">
        <v>0</v>
      </c>
    </row>
    <row r="1031" spans="1:3" x14ac:dyDescent="0.25">
      <c r="A1031" s="173" t="s">
        <v>141</v>
      </c>
      <c r="B1031" s="86">
        <v>0</v>
      </c>
      <c r="C1031" s="86">
        <v>0</v>
      </c>
    </row>
    <row r="1032" spans="1:3" x14ac:dyDescent="0.25">
      <c r="A1032" s="173" t="s">
        <v>142</v>
      </c>
      <c r="B1032" s="86">
        <v>0</v>
      </c>
      <c r="C1032" s="86">
        <v>0</v>
      </c>
    </row>
    <row r="1033" spans="1:3" x14ac:dyDescent="0.25">
      <c r="A1033" s="173" t="s">
        <v>143</v>
      </c>
      <c r="B1033" s="86">
        <v>0</v>
      </c>
      <c r="C1033" s="86">
        <v>0</v>
      </c>
    </row>
    <row r="1034" spans="1:3" x14ac:dyDescent="0.25">
      <c r="A1034" s="173" t="s">
        <v>144</v>
      </c>
      <c r="B1034" s="86">
        <v>1561.7448150704795</v>
      </c>
      <c r="C1034" s="86">
        <v>1561.7448150704795</v>
      </c>
    </row>
    <row r="1035" spans="1:3" x14ac:dyDescent="0.25">
      <c r="A1035" s="173" t="s">
        <v>145</v>
      </c>
      <c r="B1035" s="86">
        <v>0</v>
      </c>
      <c r="C1035" s="86">
        <v>0</v>
      </c>
    </row>
    <row r="1036" spans="1:3" x14ac:dyDescent="0.25">
      <c r="A1036" s="173" t="s">
        <v>146</v>
      </c>
      <c r="B1036" s="86">
        <v>114.89049644952038</v>
      </c>
      <c r="C1036" s="86">
        <v>114.89049644952038</v>
      </c>
    </row>
    <row r="1037" spans="1:3" x14ac:dyDescent="0.25">
      <c r="A1037" s="173" t="s">
        <v>147</v>
      </c>
      <c r="B1037" s="86">
        <v>48.562247714142877</v>
      </c>
      <c r="C1037" s="86">
        <v>48.562247714142877</v>
      </c>
    </row>
    <row r="1038" spans="1:3" x14ac:dyDescent="0.25">
      <c r="A1038" s="173" t="s">
        <v>148</v>
      </c>
      <c r="B1038" s="86">
        <v>12.1635255</v>
      </c>
      <c r="C1038" s="86">
        <v>12.1635255</v>
      </c>
    </row>
    <row r="1039" spans="1:3" x14ac:dyDescent="0.25">
      <c r="A1039" s="173" t="s">
        <v>149</v>
      </c>
      <c r="B1039" s="86">
        <v>0</v>
      </c>
      <c r="C1039" s="86">
        <v>0</v>
      </c>
    </row>
    <row r="1040" spans="1:3" x14ac:dyDescent="0.25">
      <c r="A1040" s="173" t="s">
        <v>150</v>
      </c>
      <c r="B1040" s="86">
        <v>0</v>
      </c>
      <c r="C1040" s="86">
        <v>0</v>
      </c>
    </row>
    <row r="1041" spans="1:3" x14ac:dyDescent="0.25">
      <c r="A1041" s="173" t="s">
        <v>151</v>
      </c>
      <c r="B1041" s="86">
        <v>26.979026507857132</v>
      </c>
      <c r="C1041" s="86">
        <v>26.979026507857132</v>
      </c>
    </row>
    <row r="1042" spans="1:3" x14ac:dyDescent="0.25">
      <c r="A1042" s="173" t="s">
        <v>152</v>
      </c>
      <c r="B1042" s="86">
        <v>1450.7286980374997</v>
      </c>
      <c r="C1042" s="86">
        <v>1450.7286980374997</v>
      </c>
    </row>
    <row r="1043" spans="1:3" x14ac:dyDescent="0.25">
      <c r="A1043" s="173" t="s">
        <v>153</v>
      </c>
      <c r="B1043" s="86">
        <v>0</v>
      </c>
      <c r="C1043" s="86">
        <v>0</v>
      </c>
    </row>
    <row r="1044" spans="1:3" x14ac:dyDescent="0.25">
      <c r="A1044" s="173" t="s">
        <v>154</v>
      </c>
      <c r="B1044" s="86">
        <v>119.73592906500001</v>
      </c>
      <c r="C1044" s="86">
        <v>119.73592906500001</v>
      </c>
    </row>
    <row r="1045" spans="1:3" x14ac:dyDescent="0.25">
      <c r="A1045" s="191" t="s">
        <v>261</v>
      </c>
      <c r="B1045" s="86">
        <v>252.81950879890002</v>
      </c>
      <c r="C1045" s="86">
        <v>252.81950879890002</v>
      </c>
    </row>
    <row r="1046" spans="1:3" x14ac:dyDescent="0.25">
      <c r="A1046" s="193" t="s">
        <v>155</v>
      </c>
      <c r="B1046" s="86">
        <v>11.680258</v>
      </c>
      <c r="C1046" s="86">
        <v>11.680258</v>
      </c>
    </row>
    <row r="1047" spans="1:3" x14ac:dyDescent="0.25">
      <c r="A1047" s="191" t="s">
        <v>156</v>
      </c>
      <c r="B1047" s="86">
        <v>218.19655461599996</v>
      </c>
      <c r="C1047" s="86">
        <v>218.19655461599996</v>
      </c>
    </row>
    <row r="1048" spans="1:3" x14ac:dyDescent="0.25">
      <c r="A1048" s="176" t="s">
        <v>262</v>
      </c>
      <c r="B1048" s="86">
        <v>0</v>
      </c>
      <c r="C1048" s="86">
        <v>0</v>
      </c>
    </row>
    <row r="1049" spans="1:3" x14ac:dyDescent="0.25">
      <c r="A1049" s="175" t="s">
        <v>157</v>
      </c>
      <c r="B1049" s="90">
        <v>3819.8684355594</v>
      </c>
      <c r="C1049" s="91">
        <v>3819.8684355594</v>
      </c>
    </row>
    <row r="1050" spans="1:3" x14ac:dyDescent="0.25">
      <c r="A1050" s="119" t="s">
        <v>158</v>
      </c>
      <c r="B1050" s="91">
        <v>24825.3766515551</v>
      </c>
      <c r="C1050" s="91">
        <v>24505.650741451744</v>
      </c>
    </row>
    <row r="1051" spans="1:3" x14ac:dyDescent="0.25">
      <c r="A1051" s="119" t="s">
        <v>159</v>
      </c>
      <c r="B1051" s="95"/>
      <c r="C1051" s="95"/>
    </row>
    <row r="1052" spans="1:3" x14ac:dyDescent="0.25">
      <c r="A1052" s="119" t="s">
        <v>160</v>
      </c>
      <c r="B1052" s="95"/>
      <c r="C1052" s="95"/>
    </row>
    <row r="1053" spans="1:3" x14ac:dyDescent="0.25">
      <c r="A1053" s="119" t="s">
        <v>161</v>
      </c>
      <c r="B1053" s="95"/>
      <c r="C1053" s="95"/>
    </row>
    <row r="1054" spans="1:3" x14ac:dyDescent="0.25">
      <c r="A1054" s="120" t="s">
        <v>162</v>
      </c>
      <c r="B1054" s="86">
        <v>1892.2638052170003</v>
      </c>
      <c r="C1054" s="86">
        <v>1892.2638052170003</v>
      </c>
    </row>
    <row r="1055" spans="1:3" x14ac:dyDescent="0.25">
      <c r="A1055" s="120" t="s">
        <v>163</v>
      </c>
      <c r="B1055" s="86">
        <v>457.79624087999991</v>
      </c>
      <c r="C1055" s="86">
        <v>457.79624087999991</v>
      </c>
    </row>
    <row r="1056" spans="1:3" x14ac:dyDescent="0.25">
      <c r="A1056" s="119" t="s">
        <v>164</v>
      </c>
      <c r="B1056" s="91">
        <v>2350.0600460969999</v>
      </c>
      <c r="C1056" s="91">
        <v>2350.0600460969999</v>
      </c>
    </row>
    <row r="1057" spans="1:3" x14ac:dyDescent="0.25">
      <c r="A1057" s="119" t="s">
        <v>165</v>
      </c>
      <c r="B1057" s="97"/>
      <c r="C1057" s="97"/>
    </row>
    <row r="1058" spans="1:3" x14ac:dyDescent="0.25">
      <c r="A1058" s="177" t="s">
        <v>166</v>
      </c>
      <c r="B1058" s="86">
        <v>0</v>
      </c>
      <c r="C1058" s="86">
        <v>0</v>
      </c>
    </row>
    <row r="1059" spans="1:3" x14ac:dyDescent="0.25">
      <c r="A1059" s="177" t="s">
        <v>167</v>
      </c>
      <c r="B1059" s="86">
        <v>0</v>
      </c>
      <c r="C1059" s="86">
        <v>0</v>
      </c>
    </row>
    <row r="1060" spans="1:3" x14ac:dyDescent="0.25">
      <c r="A1060" s="177" t="s">
        <v>168</v>
      </c>
      <c r="B1060" s="86">
        <v>0</v>
      </c>
      <c r="C1060" s="86">
        <v>0</v>
      </c>
    </row>
    <row r="1061" spans="1:3" x14ac:dyDescent="0.25">
      <c r="A1061" s="177" t="s">
        <v>169</v>
      </c>
      <c r="B1061" s="86">
        <v>1126.863883051325</v>
      </c>
      <c r="C1061" s="86">
        <v>1126.863883051325</v>
      </c>
    </row>
    <row r="1062" spans="1:3" x14ac:dyDescent="0.25">
      <c r="A1062" s="177" t="s">
        <v>170</v>
      </c>
      <c r="B1062" s="86">
        <v>0</v>
      </c>
      <c r="C1062" s="86">
        <v>0</v>
      </c>
    </row>
    <row r="1063" spans="1:3" x14ac:dyDescent="0.25">
      <c r="A1063" s="119" t="s">
        <v>171</v>
      </c>
      <c r="B1063" s="91">
        <v>1126.863883051325</v>
      </c>
      <c r="C1063" s="91">
        <v>1126.863883051325</v>
      </c>
    </row>
    <row r="1064" spans="1:3" x14ac:dyDescent="0.25">
      <c r="A1064" s="119" t="s">
        <v>172</v>
      </c>
      <c r="B1064" s="91">
        <v>3476.923929148325</v>
      </c>
      <c r="C1064" s="91">
        <v>3476.923929148325</v>
      </c>
    </row>
    <row r="1065" spans="1:3" x14ac:dyDescent="0.25">
      <c r="A1065" s="119" t="s">
        <v>173</v>
      </c>
      <c r="B1065" s="84"/>
      <c r="C1065" s="84"/>
    </row>
    <row r="1066" spans="1:3" x14ac:dyDescent="0.25">
      <c r="A1066" s="120" t="s">
        <v>174</v>
      </c>
      <c r="B1066" s="86">
        <v>24.798677750000003</v>
      </c>
      <c r="C1066" s="86">
        <v>24.798677750000003</v>
      </c>
    </row>
    <row r="1067" spans="1:3" x14ac:dyDescent="0.25">
      <c r="A1067" s="120" t="s">
        <v>175</v>
      </c>
      <c r="B1067" s="86">
        <v>32.668459700000007</v>
      </c>
      <c r="C1067" s="86">
        <v>32.668459700000007</v>
      </c>
    </row>
    <row r="1068" spans="1:3" x14ac:dyDescent="0.25">
      <c r="A1068" s="224" t="s">
        <v>348</v>
      </c>
      <c r="B1068" s="86">
        <v>269.31566514999997</v>
      </c>
      <c r="C1068" s="86">
        <v>269.31566514999997</v>
      </c>
    </row>
    <row r="1069" spans="1:3" x14ac:dyDescent="0.25">
      <c r="A1069" s="225" t="s">
        <v>293</v>
      </c>
      <c r="B1069" s="86">
        <v>28.7526525</v>
      </c>
      <c r="C1069" s="86">
        <v>28.7526525</v>
      </c>
    </row>
    <row r="1070" spans="1:3" x14ac:dyDescent="0.25">
      <c r="A1070" s="225" t="s">
        <v>296</v>
      </c>
      <c r="B1070" s="86">
        <v>21.176993500000002</v>
      </c>
      <c r="C1070" s="86">
        <v>21.176993500000002</v>
      </c>
    </row>
    <row r="1071" spans="1:3" x14ac:dyDescent="0.25">
      <c r="A1071" s="119" t="s">
        <v>176</v>
      </c>
      <c r="B1071" s="91">
        <v>376.71244859999996</v>
      </c>
      <c r="C1071" s="91">
        <v>376.71244859999996</v>
      </c>
    </row>
    <row r="1072" spans="1:3" x14ac:dyDescent="0.25">
      <c r="A1072" s="119" t="s">
        <v>177</v>
      </c>
      <c r="B1072" s="84"/>
      <c r="C1072" s="84"/>
    </row>
    <row r="1073" spans="1:3" x14ac:dyDescent="0.25">
      <c r="A1073" s="120" t="s">
        <v>178</v>
      </c>
      <c r="B1073" s="86">
        <v>39.814984214999996</v>
      </c>
      <c r="C1073" s="86">
        <v>39.814984214999996</v>
      </c>
    </row>
    <row r="1074" spans="1:3" x14ac:dyDescent="0.25">
      <c r="A1074" s="120" t="s">
        <v>179</v>
      </c>
      <c r="B1074" s="86">
        <v>301.14818460225001</v>
      </c>
      <c r="C1074" s="86">
        <v>301.14818460225001</v>
      </c>
    </row>
    <row r="1075" spans="1:3" x14ac:dyDescent="0.25">
      <c r="A1075" s="120" t="s">
        <v>180</v>
      </c>
      <c r="B1075" s="86">
        <v>326.31971628025008</v>
      </c>
      <c r="C1075" s="86">
        <v>326.31971628025008</v>
      </c>
    </row>
    <row r="1076" spans="1:3" x14ac:dyDescent="0.25">
      <c r="A1076" s="225" t="s">
        <v>265</v>
      </c>
      <c r="B1076" s="86">
        <v>19.670065254000004</v>
      </c>
      <c r="C1076" s="86">
        <v>19.670065254000004</v>
      </c>
    </row>
    <row r="1077" spans="1:3" x14ac:dyDescent="0.25">
      <c r="A1077" s="224" t="s">
        <v>349</v>
      </c>
      <c r="B1077" s="86">
        <v>236.20139999999998</v>
      </c>
      <c r="C1077" s="86">
        <v>236.20139999999998</v>
      </c>
    </row>
    <row r="1078" spans="1:3" x14ac:dyDescent="0.25">
      <c r="A1078" s="119" t="s">
        <v>181</v>
      </c>
      <c r="B1078" s="91">
        <v>923.15435035149994</v>
      </c>
      <c r="C1078" s="91">
        <v>923.15435035149994</v>
      </c>
    </row>
    <row r="1079" spans="1:3" x14ac:dyDescent="0.25">
      <c r="A1079" s="119" t="s">
        <v>182</v>
      </c>
      <c r="B1079" s="84"/>
      <c r="C1079" s="84"/>
    </row>
    <row r="1080" spans="1:3" x14ac:dyDescent="0.25">
      <c r="A1080" s="120" t="s">
        <v>183</v>
      </c>
      <c r="B1080" s="86">
        <v>2839.0707575636256</v>
      </c>
      <c r="C1080" s="86">
        <v>2834.9567836431129</v>
      </c>
    </row>
    <row r="1081" spans="1:3" x14ac:dyDescent="0.25">
      <c r="A1081" s="120" t="s">
        <v>184</v>
      </c>
      <c r="B1081" s="86">
        <v>1362.6247962599998</v>
      </c>
      <c r="C1081" s="86">
        <v>1362.6247962599998</v>
      </c>
    </row>
    <row r="1082" spans="1:3" x14ac:dyDescent="0.25">
      <c r="A1082" s="119" t="s">
        <v>185</v>
      </c>
      <c r="B1082" s="91">
        <v>4201.6955538236252</v>
      </c>
      <c r="C1082" s="91">
        <v>4197.5815799031125</v>
      </c>
    </row>
    <row r="1083" spans="1:3" x14ac:dyDescent="0.25">
      <c r="A1083" s="119" t="s">
        <v>186</v>
      </c>
      <c r="B1083" s="84"/>
      <c r="C1083" s="84"/>
    </row>
    <row r="1084" spans="1:3" x14ac:dyDescent="0.25">
      <c r="A1084" s="193" t="s">
        <v>263</v>
      </c>
      <c r="B1084" s="86">
        <v>571.77527724600009</v>
      </c>
      <c r="C1084" s="86">
        <v>49.300057799999998</v>
      </c>
    </row>
    <row r="1085" spans="1:3" x14ac:dyDescent="0.25">
      <c r="A1085" s="174" t="s">
        <v>276</v>
      </c>
      <c r="B1085" s="86">
        <v>1012.82814625</v>
      </c>
      <c r="C1085" s="86">
        <v>91.886083750000012</v>
      </c>
    </row>
    <row r="1086" spans="1:3" x14ac:dyDescent="0.25">
      <c r="A1086" s="193" t="s">
        <v>278</v>
      </c>
      <c r="B1086" s="86">
        <v>1453.5855662550189</v>
      </c>
      <c r="C1086" s="86">
        <v>127.14302294999999</v>
      </c>
    </row>
    <row r="1087" spans="1:3" x14ac:dyDescent="0.25">
      <c r="A1087" s="225" t="s">
        <v>350</v>
      </c>
      <c r="B1087" s="86">
        <v>983.96639104573273</v>
      </c>
      <c r="C1087" s="86">
        <v>983.96639104573273</v>
      </c>
    </row>
    <row r="1088" spans="1:3" x14ac:dyDescent="0.25">
      <c r="A1088" s="226" t="s">
        <v>281</v>
      </c>
      <c r="B1088" s="86">
        <v>237.30198000000007</v>
      </c>
      <c r="C1088" s="86">
        <v>237.30198000000007</v>
      </c>
    </row>
    <row r="1089" spans="1:3" x14ac:dyDescent="0.25">
      <c r="A1089" s="162" t="s">
        <v>342</v>
      </c>
      <c r="B1089" s="86">
        <v>5818.4599061399995</v>
      </c>
      <c r="C1089" s="86">
        <v>5818.4599061399995</v>
      </c>
    </row>
    <row r="1090" spans="1:3" x14ac:dyDescent="0.25">
      <c r="A1090" s="119" t="s">
        <v>187</v>
      </c>
      <c r="B1090" s="90">
        <v>19056.403548860202</v>
      </c>
      <c r="C1090" s="90">
        <v>16282.429749688668</v>
      </c>
    </row>
    <row r="1091" spans="1:3" x14ac:dyDescent="0.25">
      <c r="A1091" s="119" t="s">
        <v>188</v>
      </c>
      <c r="B1091" s="95"/>
      <c r="C1091" s="95"/>
    </row>
    <row r="1092" spans="1:3" x14ac:dyDescent="0.25">
      <c r="A1092" s="180" t="s">
        <v>189</v>
      </c>
      <c r="B1092" s="86">
        <v>0</v>
      </c>
      <c r="C1092" s="86">
        <v>0</v>
      </c>
    </row>
    <row r="1093" spans="1:3" x14ac:dyDescent="0.25">
      <c r="A1093" s="180" t="s">
        <v>190</v>
      </c>
      <c r="B1093" s="86">
        <v>0</v>
      </c>
      <c r="C1093" s="86">
        <v>0</v>
      </c>
    </row>
    <row r="1094" spans="1:3" x14ac:dyDescent="0.25">
      <c r="A1094" s="180" t="s">
        <v>191</v>
      </c>
      <c r="B1094" s="86">
        <v>0</v>
      </c>
      <c r="C1094" s="86">
        <v>0</v>
      </c>
    </row>
    <row r="1095" spans="1:3" x14ac:dyDescent="0.25">
      <c r="A1095" s="180" t="s">
        <v>192</v>
      </c>
      <c r="B1095" s="86">
        <v>0</v>
      </c>
      <c r="C1095" s="86">
        <v>0</v>
      </c>
    </row>
    <row r="1096" spans="1:3" x14ac:dyDescent="0.25">
      <c r="A1096" s="181" t="s">
        <v>193</v>
      </c>
      <c r="B1096" s="91">
        <v>0</v>
      </c>
      <c r="C1096" s="91">
        <v>0</v>
      </c>
    </row>
    <row r="1097" spans="1:3" x14ac:dyDescent="0.25">
      <c r="A1097" s="119" t="s">
        <v>194</v>
      </c>
      <c r="B1097" s="95"/>
      <c r="C1097" s="95"/>
    </row>
    <row r="1098" spans="1:3" x14ac:dyDescent="0.25">
      <c r="A1098" s="227" t="s">
        <v>351</v>
      </c>
      <c r="B1098" s="86">
        <v>1501.237028863037</v>
      </c>
      <c r="C1098" s="86">
        <v>1501.237028863037</v>
      </c>
    </row>
    <row r="1099" spans="1:3" x14ac:dyDescent="0.25">
      <c r="A1099" s="227" t="s">
        <v>271</v>
      </c>
      <c r="B1099" s="86">
        <v>3175.7472868878504</v>
      </c>
      <c r="C1099" s="86">
        <v>368.74888446284416</v>
      </c>
    </row>
    <row r="1100" spans="1:3" x14ac:dyDescent="0.25">
      <c r="A1100" s="119" t="s">
        <v>204</v>
      </c>
      <c r="B1100" s="91">
        <v>4676.9843157508876</v>
      </c>
      <c r="C1100" s="91">
        <v>1869.9859133258813</v>
      </c>
    </row>
    <row r="1101" spans="1:3" x14ac:dyDescent="0.25">
      <c r="A1101" s="119" t="s">
        <v>205</v>
      </c>
      <c r="B1101" s="84"/>
      <c r="C1101" s="84"/>
    </row>
    <row r="1102" spans="1:3" x14ac:dyDescent="0.25">
      <c r="A1102" s="182" t="s">
        <v>206</v>
      </c>
      <c r="B1102" s="86">
        <v>20.12565</v>
      </c>
      <c r="C1102" s="86">
        <v>20.12565</v>
      </c>
    </row>
    <row r="1103" spans="1:3" x14ac:dyDescent="0.25">
      <c r="A1103" s="182" t="s">
        <v>207</v>
      </c>
      <c r="B1103" s="86">
        <v>0</v>
      </c>
      <c r="C1103" s="86">
        <v>0</v>
      </c>
    </row>
    <row r="1104" spans="1:3" x14ac:dyDescent="0.25">
      <c r="A1104" s="182" t="s">
        <v>208</v>
      </c>
      <c r="B1104" s="86">
        <v>143.37054000000001</v>
      </c>
      <c r="C1104" s="86">
        <v>143.37054000000001</v>
      </c>
    </row>
    <row r="1105" spans="1:3" x14ac:dyDescent="0.25">
      <c r="A1105" s="182" t="s">
        <v>209</v>
      </c>
      <c r="B1105" s="86">
        <v>46.238680000000002</v>
      </c>
      <c r="C1105" s="86">
        <v>46.238680000000002</v>
      </c>
    </row>
    <row r="1106" spans="1:3" x14ac:dyDescent="0.25">
      <c r="A1106" s="182" t="s">
        <v>210</v>
      </c>
      <c r="B1106" s="86">
        <v>273.82736399999999</v>
      </c>
      <c r="C1106" s="86">
        <v>273.82736399999999</v>
      </c>
    </row>
    <row r="1107" spans="1:3" x14ac:dyDescent="0.25">
      <c r="A1107" s="182" t="s">
        <v>211</v>
      </c>
      <c r="B1107" s="86">
        <v>0</v>
      </c>
      <c r="C1107" s="86">
        <v>0</v>
      </c>
    </row>
    <row r="1108" spans="1:3" x14ac:dyDescent="0.25">
      <c r="A1108" s="199" t="s">
        <v>282</v>
      </c>
      <c r="B1108" s="86">
        <v>3424.4965599999996</v>
      </c>
      <c r="C1108" s="86">
        <v>3424.4965599999996</v>
      </c>
    </row>
    <row r="1109" spans="1:3" x14ac:dyDescent="0.25">
      <c r="A1109" s="228" t="s">
        <v>283</v>
      </c>
      <c r="B1109" s="86">
        <v>26.256677</v>
      </c>
      <c r="C1109" s="86">
        <v>26.256677</v>
      </c>
    </row>
    <row r="1110" spans="1:3" x14ac:dyDescent="0.25">
      <c r="A1110" s="228" t="s">
        <v>284</v>
      </c>
      <c r="B1110" s="86">
        <v>564.31681449500002</v>
      </c>
      <c r="C1110" s="86">
        <v>564.31681449500002</v>
      </c>
    </row>
    <row r="1111" spans="1:3" x14ac:dyDescent="0.25">
      <c r="A1111" s="227" t="s">
        <v>352</v>
      </c>
      <c r="B1111" s="86">
        <v>356.69357599999995</v>
      </c>
      <c r="C1111" s="86">
        <v>356.69357599999995</v>
      </c>
    </row>
    <row r="1112" spans="1:3" x14ac:dyDescent="0.25">
      <c r="A1112" s="227" t="s">
        <v>330</v>
      </c>
      <c r="B1112" s="86">
        <v>558.74538800000005</v>
      </c>
      <c r="C1112" s="86">
        <v>558.74538800000005</v>
      </c>
    </row>
    <row r="1113" spans="1:3" x14ac:dyDescent="0.25">
      <c r="A1113" s="227" t="s">
        <v>353</v>
      </c>
      <c r="B1113" s="86">
        <v>1984.8126579999998</v>
      </c>
      <c r="C1113" s="86">
        <v>1984.8126579999998</v>
      </c>
    </row>
    <row r="1114" spans="1:3" x14ac:dyDescent="0.25">
      <c r="A1114" s="227" t="s">
        <v>354</v>
      </c>
      <c r="B1114" s="86">
        <v>607.89231599999994</v>
      </c>
      <c r="C1114" s="86">
        <v>607.89231599999994</v>
      </c>
    </row>
    <row r="1115" spans="1:3" x14ac:dyDescent="0.25">
      <c r="A1115" s="119" t="s">
        <v>214</v>
      </c>
      <c r="B1115" s="90">
        <v>8006.7762234949987</v>
      </c>
      <c r="C1115" s="90">
        <v>8006.7762234949987</v>
      </c>
    </row>
    <row r="1116" spans="1:3" x14ac:dyDescent="0.25">
      <c r="A1116" s="184" t="s">
        <v>215</v>
      </c>
      <c r="B1116" s="168"/>
      <c r="C1116" s="168"/>
    </row>
    <row r="1117" spans="1:3" x14ac:dyDescent="0.25">
      <c r="A1117" s="182" t="s">
        <v>216</v>
      </c>
      <c r="B1117" s="86">
        <v>0</v>
      </c>
      <c r="C1117" s="86">
        <v>0</v>
      </c>
    </row>
    <row r="1118" spans="1:3" x14ac:dyDescent="0.25">
      <c r="A1118" s="182" t="s">
        <v>217</v>
      </c>
      <c r="B1118" s="86">
        <v>0</v>
      </c>
      <c r="C1118" s="86">
        <v>0</v>
      </c>
    </row>
    <row r="1119" spans="1:3" x14ac:dyDescent="0.25">
      <c r="A1119" s="182" t="s">
        <v>218</v>
      </c>
      <c r="B1119" s="86">
        <v>0</v>
      </c>
      <c r="C1119" s="86">
        <v>0</v>
      </c>
    </row>
    <row r="1120" spans="1:3" x14ac:dyDescent="0.25">
      <c r="A1120" s="182" t="s">
        <v>219</v>
      </c>
      <c r="B1120" s="86">
        <v>0</v>
      </c>
      <c r="C1120" s="86">
        <v>0</v>
      </c>
    </row>
    <row r="1121" spans="1:3" x14ac:dyDescent="0.25">
      <c r="A1121" s="176" t="s">
        <v>285</v>
      </c>
      <c r="B1121" s="86">
        <v>0</v>
      </c>
      <c r="C1121" s="86">
        <v>0</v>
      </c>
    </row>
    <row r="1122" spans="1:3" x14ac:dyDescent="0.25">
      <c r="A1122" s="176" t="s">
        <v>269</v>
      </c>
      <c r="B1122" s="86">
        <v>6307.8599789999998</v>
      </c>
      <c r="C1122" s="86">
        <v>2630.4437118421661</v>
      </c>
    </row>
    <row r="1123" spans="1:3" x14ac:dyDescent="0.25">
      <c r="A1123" s="176" t="s">
        <v>270</v>
      </c>
      <c r="B1123" s="86"/>
      <c r="C1123" s="86"/>
    </row>
    <row r="1124" spans="1:3" x14ac:dyDescent="0.25">
      <c r="A1124" s="176" t="s">
        <v>271</v>
      </c>
      <c r="B1124" s="86">
        <v>4814.8461684000004</v>
      </c>
      <c r="C1124" s="86">
        <v>4814.8461684000004</v>
      </c>
    </row>
    <row r="1125" spans="1:3" x14ac:dyDescent="0.25">
      <c r="A1125" s="184" t="s">
        <v>220</v>
      </c>
      <c r="B1125" s="91">
        <v>11122.7061474</v>
      </c>
      <c r="C1125" s="91">
        <v>7445.289880242166</v>
      </c>
    </row>
    <row r="1126" spans="1:3" x14ac:dyDescent="0.25">
      <c r="A1126" s="119" t="s">
        <v>221</v>
      </c>
      <c r="B1126" s="84"/>
      <c r="C1126" s="84"/>
    </row>
    <row r="1127" spans="1:3" x14ac:dyDescent="0.25">
      <c r="A1127" s="182" t="s">
        <v>222</v>
      </c>
      <c r="B1127" s="86">
        <v>0</v>
      </c>
      <c r="C1127" s="86">
        <v>0</v>
      </c>
    </row>
    <row r="1128" spans="1:3" x14ac:dyDescent="0.25">
      <c r="A1128" s="182" t="s">
        <v>223</v>
      </c>
      <c r="B1128" s="86">
        <v>0</v>
      </c>
      <c r="C1128" s="86">
        <v>0</v>
      </c>
    </row>
    <row r="1129" spans="1:3" x14ac:dyDescent="0.25">
      <c r="A1129" s="186" t="s">
        <v>226</v>
      </c>
      <c r="B1129" s="86">
        <v>0</v>
      </c>
      <c r="C1129" s="86">
        <v>0</v>
      </c>
    </row>
    <row r="1130" spans="1:3" x14ac:dyDescent="0.25">
      <c r="A1130" s="186" t="s">
        <v>227</v>
      </c>
      <c r="B1130" s="86">
        <v>0</v>
      </c>
      <c r="C1130" s="86">
        <v>0</v>
      </c>
    </row>
    <row r="1131" spans="1:3" x14ac:dyDescent="0.25">
      <c r="A1131" s="182" t="s">
        <v>228</v>
      </c>
      <c r="B1131" s="86">
        <v>0</v>
      </c>
      <c r="C1131" s="86">
        <v>0</v>
      </c>
    </row>
    <row r="1132" spans="1:3" x14ac:dyDescent="0.25">
      <c r="A1132" s="187" t="s">
        <v>229</v>
      </c>
      <c r="B1132" s="86">
        <v>0</v>
      </c>
      <c r="C1132" s="86">
        <v>95.636091613487764</v>
      </c>
    </row>
    <row r="1133" spans="1:3" x14ac:dyDescent="0.25">
      <c r="A1133" s="183" t="s">
        <v>355</v>
      </c>
      <c r="B1133" s="86">
        <v>0</v>
      </c>
      <c r="C1133" s="86">
        <v>814.52224611270822</v>
      </c>
    </row>
    <row r="1134" spans="1:3" x14ac:dyDescent="0.25">
      <c r="A1134" s="174" t="s">
        <v>299</v>
      </c>
      <c r="B1134" s="86">
        <v>0</v>
      </c>
      <c r="C1134" s="86"/>
    </row>
    <row r="1135" spans="1:3" x14ac:dyDescent="0.25">
      <c r="A1135" s="197" t="s">
        <v>356</v>
      </c>
      <c r="B1135" s="86">
        <v>0</v>
      </c>
      <c r="C1135" s="86">
        <v>0</v>
      </c>
    </row>
    <row r="1136" spans="1:3" x14ac:dyDescent="0.25">
      <c r="A1136" s="205" t="s">
        <v>300</v>
      </c>
      <c r="B1136" s="86">
        <v>0</v>
      </c>
      <c r="C1136" s="86">
        <v>0</v>
      </c>
    </row>
    <row r="1137" spans="1:3" x14ac:dyDescent="0.25">
      <c r="A1137" s="205" t="s">
        <v>301</v>
      </c>
      <c r="B1137" s="86">
        <v>0</v>
      </c>
      <c r="C1137" s="86">
        <v>0</v>
      </c>
    </row>
    <row r="1138" spans="1:3" x14ac:dyDescent="0.25">
      <c r="A1138" s="205" t="s">
        <v>319</v>
      </c>
      <c r="B1138" s="86">
        <v>0</v>
      </c>
      <c r="C1138" s="86">
        <v>0</v>
      </c>
    </row>
    <row r="1139" spans="1:3" x14ac:dyDescent="0.25">
      <c r="A1139" s="205" t="s">
        <v>357</v>
      </c>
      <c r="B1139" s="86">
        <v>0</v>
      </c>
      <c r="C1139" s="86">
        <v>0</v>
      </c>
    </row>
    <row r="1140" spans="1:3" x14ac:dyDescent="0.25">
      <c r="A1140" s="119" t="s">
        <v>230</v>
      </c>
      <c r="B1140" s="91">
        <v>0</v>
      </c>
      <c r="C1140" s="91">
        <v>910.15833772619601</v>
      </c>
    </row>
    <row r="1141" spans="1:3" x14ac:dyDescent="0.25">
      <c r="A1141" s="121" t="s">
        <v>231</v>
      </c>
      <c r="B1141" s="91">
        <v>67688.246887061192</v>
      </c>
      <c r="C1141" s="91">
        <v>59020.290845929645</v>
      </c>
    </row>
    <row r="1142" spans="1:3" x14ac:dyDescent="0.25">
      <c r="A1142" s="188"/>
    </row>
  </sheetData>
  <protectedRanges>
    <protectedRange sqref="A113:A120 A251:A258" name="Range2"/>
    <protectedRange sqref="A23:A24 A44:A48 A81:A82 A220:A221 A131:A137 A161:A162 A182:A186 A255:A258 A269:A272" name="Range1"/>
    <protectedRange sqref="A296:A297 A440 A717:A718" name="Range1_1_5"/>
    <protectedRange sqref="A320 A463 A746 A1048" name="Range1_2_5"/>
    <protectedRange sqref="A317 A460 A743 A1045" name="Range1_3_5"/>
    <protectedRange sqref="A395:A398 A539:A542 A676:A679 A829:A832 A982:A985 A1121:A1124" name="Range2_1_2"/>
    <protectedRange sqref="A1133" name="Range1_4_5"/>
    <protectedRange sqref="A436:A439" name="Range1_1_1_3"/>
    <protectedRange sqref="A602" name="Range1_2_1_4"/>
    <protectedRange sqref="A599" name="Range1_3_1_4"/>
    <protectedRange sqref="A578:A579" name="Range1_1_4_1"/>
  </protectedRanges>
  <mergeCells count="13">
    <mergeCell ref="A1:C1"/>
    <mergeCell ref="A696:C696"/>
    <mergeCell ref="A853:C853"/>
    <mergeCell ref="A998:C998"/>
    <mergeCell ref="B276:C276"/>
    <mergeCell ref="A2:C2"/>
    <mergeCell ref="B3:C3"/>
    <mergeCell ref="B141:C141"/>
    <mergeCell ref="A3:A4"/>
    <mergeCell ref="A140:C140"/>
    <mergeCell ref="A275:C275"/>
    <mergeCell ref="A415:C415"/>
    <mergeCell ref="A557:C557"/>
  </mergeCells>
  <dataValidations count="2">
    <dataValidation type="decimal" allowBlank="1" showInputMessage="1" showErrorMessage="1" sqref="B5:C139 B143:C274">
      <formula1>0</formula1>
      <formula2>9.99999999999999E+29</formula2>
    </dataValidation>
    <dataValidation type="list" allowBlank="1" showInputMessage="1" showErrorMessage="1" sqref="A781:A789 A810:A820 A882:A904">
      <formula1>$AB$3:$AB$3</formula1>
    </dataValidation>
  </dataValidations>
  <pageMargins left="0.7" right="0.7" top="0.75" bottom="0.75" header="0.3" footer="0.3"/>
  <pageSetup paperSize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43"/>
  <sheetViews>
    <sheetView tabSelected="1" workbookViewId="0">
      <selection activeCell="G19" sqref="G19"/>
    </sheetView>
  </sheetViews>
  <sheetFormatPr defaultRowHeight="15" x14ac:dyDescent="0.25"/>
  <cols>
    <col min="1" max="1" width="33.85546875" bestFit="1" customWidth="1"/>
  </cols>
  <sheetData>
    <row r="1" spans="1:7" ht="28.5" customHeight="1" x14ac:dyDescent="0.25">
      <c r="A1" s="268" t="s">
        <v>368</v>
      </c>
      <c r="B1" s="268"/>
      <c r="C1" s="268"/>
      <c r="D1" s="268"/>
      <c r="E1" s="268"/>
      <c r="F1" s="268"/>
      <c r="G1" s="268"/>
    </row>
    <row r="2" spans="1:7" ht="15.75" thickBot="1" x14ac:dyDescent="0.3">
      <c r="A2" s="271" t="str">
        <f>[2]Notes!$C$8</f>
        <v>2016-17</v>
      </c>
      <c r="B2" s="271"/>
      <c r="C2" s="271"/>
      <c r="D2" s="271"/>
      <c r="E2" s="271"/>
      <c r="F2" s="271"/>
      <c r="G2" s="271"/>
    </row>
    <row r="3" spans="1:7" x14ac:dyDescent="0.25">
      <c r="A3" s="77" t="s">
        <v>116</v>
      </c>
      <c r="B3" s="267" t="s">
        <v>358</v>
      </c>
      <c r="C3" s="267"/>
      <c r="D3" s="267"/>
      <c r="E3" s="267"/>
      <c r="F3" s="267"/>
      <c r="G3" s="267"/>
    </row>
    <row r="4" spans="1:7" ht="15.75" thickBot="1" x14ac:dyDescent="0.3">
      <c r="A4" s="80"/>
      <c r="B4" s="230" t="s">
        <v>359</v>
      </c>
      <c r="C4" s="230" t="s">
        <v>360</v>
      </c>
      <c r="D4" s="230" t="s">
        <v>361</v>
      </c>
      <c r="E4" s="230" t="s">
        <v>362</v>
      </c>
      <c r="F4" s="230" t="s">
        <v>339</v>
      </c>
      <c r="G4" s="230" t="s">
        <v>13</v>
      </c>
    </row>
    <row r="5" spans="1:7" x14ac:dyDescent="0.25">
      <c r="A5" s="82" t="s">
        <v>120</v>
      </c>
      <c r="B5" s="83"/>
      <c r="C5" s="83"/>
      <c r="D5" s="83"/>
      <c r="E5" s="83"/>
      <c r="F5" s="83"/>
      <c r="G5" s="94"/>
    </row>
    <row r="6" spans="1:7" x14ac:dyDescent="0.25">
      <c r="A6" s="82" t="s">
        <v>121</v>
      </c>
      <c r="B6" s="83"/>
      <c r="C6" s="83"/>
      <c r="D6" s="83"/>
      <c r="E6" s="83"/>
      <c r="F6" s="83"/>
      <c r="G6" s="94"/>
    </row>
    <row r="7" spans="1:7" x14ac:dyDescent="0.25">
      <c r="A7" s="85" t="s">
        <v>122</v>
      </c>
      <c r="B7" s="231">
        <v>249.42243895799999</v>
      </c>
      <c r="C7" s="231">
        <v>942.25375034219974</v>
      </c>
      <c r="D7" s="232">
        <v>0</v>
      </c>
      <c r="E7" s="232">
        <v>0</v>
      </c>
      <c r="F7" s="232">
        <v>0</v>
      </c>
      <c r="G7" s="90">
        <v>1191.6761893001997</v>
      </c>
    </row>
    <row r="8" spans="1:7" x14ac:dyDescent="0.25">
      <c r="A8" s="85" t="s">
        <v>123</v>
      </c>
      <c r="B8" s="231"/>
      <c r="C8" s="231"/>
      <c r="D8" s="232">
        <v>0</v>
      </c>
      <c r="E8" s="232">
        <v>0</v>
      </c>
      <c r="F8" s="232">
        <v>0</v>
      </c>
      <c r="G8" s="90">
        <v>0</v>
      </c>
    </row>
    <row r="9" spans="1:7" x14ac:dyDescent="0.25">
      <c r="A9" s="85" t="s">
        <v>124</v>
      </c>
      <c r="B9" s="231"/>
      <c r="C9" s="231"/>
      <c r="D9" s="232">
        <v>0</v>
      </c>
      <c r="E9" s="232">
        <v>0</v>
      </c>
      <c r="F9" s="232">
        <v>0</v>
      </c>
      <c r="G9" s="90">
        <v>0</v>
      </c>
    </row>
    <row r="10" spans="1:7" x14ac:dyDescent="0.25">
      <c r="A10" s="85" t="s">
        <v>125</v>
      </c>
      <c r="B10" s="231">
        <v>179.04093465180006</v>
      </c>
      <c r="C10" s="231">
        <v>402.36949416054995</v>
      </c>
      <c r="D10" s="232">
        <v>0</v>
      </c>
      <c r="E10" s="232">
        <v>0</v>
      </c>
      <c r="F10" s="232">
        <v>0</v>
      </c>
      <c r="G10" s="90">
        <v>581.41042881235001</v>
      </c>
    </row>
    <row r="11" spans="1:7" x14ac:dyDescent="0.25">
      <c r="A11" s="85" t="s">
        <v>126</v>
      </c>
      <c r="B11" s="231">
        <v>101.77411889879998</v>
      </c>
      <c r="C11" s="231">
        <v>393.6246373134</v>
      </c>
      <c r="D11" s="232">
        <v>0</v>
      </c>
      <c r="E11" s="232">
        <v>0</v>
      </c>
      <c r="F11" s="232">
        <v>0</v>
      </c>
      <c r="G11" s="90">
        <v>495.3987562122</v>
      </c>
    </row>
    <row r="12" spans="1:7" x14ac:dyDescent="0.25">
      <c r="A12" s="87" t="s">
        <v>127</v>
      </c>
      <c r="B12" s="231">
        <v>161.58242903220003</v>
      </c>
      <c r="C12" s="231">
        <v>393.93185575439998</v>
      </c>
      <c r="D12" s="232">
        <v>0</v>
      </c>
      <c r="E12" s="232">
        <v>0</v>
      </c>
      <c r="F12" s="232">
        <v>0</v>
      </c>
      <c r="G12" s="90">
        <v>555.5142847866</v>
      </c>
    </row>
    <row r="13" spans="1:7" x14ac:dyDescent="0.25">
      <c r="A13" s="87" t="s">
        <v>128</v>
      </c>
      <c r="B13" s="231">
        <v>108.3020483148</v>
      </c>
      <c r="C13" s="231">
        <v>203.0829759275</v>
      </c>
      <c r="D13" s="232">
        <v>0</v>
      </c>
      <c r="E13" s="232">
        <v>0</v>
      </c>
      <c r="F13" s="232">
        <v>0</v>
      </c>
      <c r="G13" s="90">
        <v>311.38502424230001</v>
      </c>
    </row>
    <row r="14" spans="1:7" x14ac:dyDescent="0.25">
      <c r="A14" s="85" t="s">
        <v>129</v>
      </c>
      <c r="B14" s="231">
        <v>147.52158735505</v>
      </c>
      <c r="C14" s="231">
        <v>322.78518148084862</v>
      </c>
      <c r="D14" s="232">
        <v>0</v>
      </c>
      <c r="E14" s="232"/>
      <c r="F14" s="232"/>
      <c r="G14" s="90">
        <v>470.30676883589865</v>
      </c>
    </row>
    <row r="15" spans="1:7" x14ac:dyDescent="0.25">
      <c r="A15" s="85" t="s">
        <v>130</v>
      </c>
      <c r="B15" s="231"/>
      <c r="C15" s="231"/>
      <c r="D15" s="232">
        <v>0</v>
      </c>
      <c r="E15" s="232"/>
      <c r="F15" s="232"/>
      <c r="G15" s="90">
        <v>0</v>
      </c>
    </row>
    <row r="16" spans="1:7" x14ac:dyDescent="0.25">
      <c r="A16" s="85" t="s">
        <v>131</v>
      </c>
      <c r="B16" s="231"/>
      <c r="C16" s="231"/>
      <c r="D16" s="232">
        <v>0</v>
      </c>
      <c r="E16" s="232"/>
      <c r="F16" s="232"/>
      <c r="G16" s="90">
        <v>0</v>
      </c>
    </row>
    <row r="17" spans="1:7" x14ac:dyDescent="0.25">
      <c r="A17" s="85" t="s">
        <v>132</v>
      </c>
      <c r="B17" s="231">
        <v>84.200570357300023</v>
      </c>
      <c r="C17" s="231">
        <v>215.68589990163235</v>
      </c>
      <c r="D17" s="232">
        <v>0</v>
      </c>
      <c r="E17" s="232"/>
      <c r="F17" s="232"/>
      <c r="G17" s="90">
        <v>299.88647025893238</v>
      </c>
    </row>
    <row r="18" spans="1:7" x14ac:dyDescent="0.25">
      <c r="A18" s="85" t="s">
        <v>133</v>
      </c>
      <c r="B18" s="231">
        <v>207.78385971779997</v>
      </c>
      <c r="C18" s="231">
        <v>256.23890978739411</v>
      </c>
      <c r="D18" s="232">
        <v>0</v>
      </c>
      <c r="E18" s="232"/>
      <c r="F18" s="232"/>
      <c r="G18" s="90">
        <v>464.02276950519411</v>
      </c>
    </row>
    <row r="19" spans="1:7" x14ac:dyDescent="0.25">
      <c r="A19" s="85" t="s">
        <v>134</v>
      </c>
      <c r="B19" s="231">
        <v>19.316590282200004</v>
      </c>
      <c r="C19" s="231">
        <v>46.865007155965451</v>
      </c>
      <c r="D19" s="232">
        <v>0</v>
      </c>
      <c r="E19" s="232"/>
      <c r="F19" s="232"/>
      <c r="G19" s="90">
        <v>66.181597438165454</v>
      </c>
    </row>
    <row r="20" spans="1:7" x14ac:dyDescent="0.25">
      <c r="A20" s="85" t="s">
        <v>135</v>
      </c>
      <c r="B20" s="231"/>
      <c r="C20" s="231"/>
      <c r="D20" s="232">
        <v>0</v>
      </c>
      <c r="E20" s="232"/>
      <c r="F20" s="232"/>
      <c r="G20" s="90">
        <v>0</v>
      </c>
    </row>
    <row r="21" spans="1:7" x14ac:dyDescent="0.25">
      <c r="A21" s="87" t="s">
        <v>136</v>
      </c>
      <c r="B21" s="231">
        <v>207.64981499999999</v>
      </c>
      <c r="C21" s="231">
        <v>237.4551475537582</v>
      </c>
      <c r="D21" s="232">
        <v>0</v>
      </c>
      <c r="E21" s="232"/>
      <c r="F21" s="232"/>
      <c r="G21" s="90">
        <v>445.10496255375818</v>
      </c>
    </row>
    <row r="22" spans="1:7" x14ac:dyDescent="0.25">
      <c r="A22" s="87" t="s">
        <v>137</v>
      </c>
      <c r="B22" s="231">
        <v>596.91102800994975</v>
      </c>
      <c r="C22" s="231">
        <v>555.71581918244726</v>
      </c>
      <c r="D22" s="232">
        <v>0</v>
      </c>
      <c r="E22" s="232">
        <v>0</v>
      </c>
      <c r="F22" s="232">
        <v>0</v>
      </c>
      <c r="G22" s="90">
        <v>1152.626847192397</v>
      </c>
    </row>
    <row r="23" spans="1:7" x14ac:dyDescent="0.25">
      <c r="A23" s="88" t="s">
        <v>240</v>
      </c>
      <c r="B23" s="231">
        <v>611.03310299520001</v>
      </c>
      <c r="C23" s="231">
        <v>17.885423353050001</v>
      </c>
      <c r="D23" s="232">
        <v>0</v>
      </c>
      <c r="E23" s="232">
        <v>0</v>
      </c>
      <c r="F23" s="232">
        <v>0</v>
      </c>
      <c r="G23" s="90">
        <v>628.91852634825</v>
      </c>
    </row>
    <row r="24" spans="1:7" x14ac:dyDescent="0.25">
      <c r="A24" s="88" t="s">
        <v>241</v>
      </c>
      <c r="B24" s="231">
        <v>683.07215499999995</v>
      </c>
      <c r="C24" s="231">
        <v>-0.90763365160000009</v>
      </c>
      <c r="D24" s="232">
        <v>0</v>
      </c>
      <c r="E24" s="232">
        <v>0</v>
      </c>
      <c r="F24" s="232">
        <v>0</v>
      </c>
      <c r="G24" s="90">
        <v>682.16452134839994</v>
      </c>
    </row>
    <row r="25" spans="1:7" x14ac:dyDescent="0.25">
      <c r="A25" s="89" t="s">
        <v>138</v>
      </c>
      <c r="B25" s="90">
        <v>3357.6106785730994</v>
      </c>
      <c r="C25" s="90">
        <v>3986.9864682615457</v>
      </c>
      <c r="D25" s="90">
        <v>0</v>
      </c>
      <c r="E25" s="90">
        <v>0</v>
      </c>
      <c r="F25" s="90">
        <v>0</v>
      </c>
      <c r="G25" s="90">
        <v>7344.5971468346461</v>
      </c>
    </row>
    <row r="26" spans="1:7" x14ac:dyDescent="0.25">
      <c r="A26" s="85" t="s">
        <v>234</v>
      </c>
      <c r="B26" s="231">
        <v>17.711402112699997</v>
      </c>
      <c r="C26" s="231">
        <v>0</v>
      </c>
      <c r="D26" s="232">
        <v>0</v>
      </c>
      <c r="E26" s="232">
        <v>0</v>
      </c>
      <c r="F26" s="232">
        <v>0</v>
      </c>
      <c r="G26" s="90">
        <v>17.711402112699997</v>
      </c>
    </row>
    <row r="27" spans="1:7" x14ac:dyDescent="0.25">
      <c r="A27" s="85" t="s">
        <v>235</v>
      </c>
      <c r="B27" s="231"/>
      <c r="C27" s="231"/>
      <c r="D27" s="232">
        <v>0</v>
      </c>
      <c r="E27" s="232">
        <v>0</v>
      </c>
      <c r="F27" s="232">
        <v>0</v>
      </c>
      <c r="G27" s="90">
        <v>0</v>
      </c>
    </row>
    <row r="28" spans="1:7" x14ac:dyDescent="0.25">
      <c r="A28" s="85" t="s">
        <v>139</v>
      </c>
      <c r="B28" s="231"/>
      <c r="C28" s="231"/>
      <c r="D28" s="232">
        <v>0</v>
      </c>
      <c r="E28" s="232">
        <v>0</v>
      </c>
      <c r="F28" s="232">
        <v>0</v>
      </c>
      <c r="G28" s="90">
        <v>0</v>
      </c>
    </row>
    <row r="29" spans="1:7" x14ac:dyDescent="0.25">
      <c r="A29" s="85" t="s">
        <v>140</v>
      </c>
      <c r="B29" s="231"/>
      <c r="C29" s="231"/>
      <c r="D29" s="232">
        <v>0</v>
      </c>
      <c r="E29" s="232">
        <v>0</v>
      </c>
      <c r="F29" s="232">
        <v>0</v>
      </c>
      <c r="G29" s="90">
        <v>0</v>
      </c>
    </row>
    <row r="30" spans="1:7" x14ac:dyDescent="0.25">
      <c r="A30" s="85" t="s">
        <v>141</v>
      </c>
      <c r="B30" s="231"/>
      <c r="C30" s="231"/>
      <c r="D30" s="232">
        <v>0</v>
      </c>
      <c r="E30" s="232">
        <v>0</v>
      </c>
      <c r="F30" s="232">
        <v>0</v>
      </c>
      <c r="G30" s="90">
        <v>0</v>
      </c>
    </row>
    <row r="31" spans="1:7" x14ac:dyDescent="0.25">
      <c r="A31" s="85" t="s">
        <v>142</v>
      </c>
      <c r="B31" s="231"/>
      <c r="C31" s="231"/>
      <c r="D31" s="232">
        <v>0</v>
      </c>
      <c r="E31" s="232">
        <v>0</v>
      </c>
      <c r="F31" s="232">
        <v>0</v>
      </c>
      <c r="G31" s="90">
        <v>0</v>
      </c>
    </row>
    <row r="32" spans="1:7" x14ac:dyDescent="0.25">
      <c r="A32" s="85" t="s">
        <v>143</v>
      </c>
      <c r="B32" s="231">
        <v>93.224770282199998</v>
      </c>
      <c r="C32" s="231"/>
      <c r="D32" s="232">
        <v>0</v>
      </c>
      <c r="E32" s="232">
        <v>0</v>
      </c>
      <c r="F32" s="232">
        <v>0</v>
      </c>
      <c r="G32" s="90">
        <v>93.224770282199998</v>
      </c>
    </row>
    <row r="33" spans="1:7" x14ac:dyDescent="0.25">
      <c r="A33" s="85" t="s">
        <v>144</v>
      </c>
      <c r="B33" s="231"/>
      <c r="C33" s="231"/>
      <c r="D33" s="232">
        <v>0</v>
      </c>
      <c r="E33" s="232">
        <v>0</v>
      </c>
      <c r="F33" s="232">
        <v>0</v>
      </c>
      <c r="G33" s="90">
        <v>0</v>
      </c>
    </row>
    <row r="34" spans="1:7" x14ac:dyDescent="0.25">
      <c r="A34" s="85" t="s">
        <v>145</v>
      </c>
      <c r="B34" s="231">
        <v>6.8574600000000006</v>
      </c>
      <c r="C34" s="231"/>
      <c r="D34" s="232">
        <v>0</v>
      </c>
      <c r="E34" s="232">
        <v>0</v>
      </c>
      <c r="F34" s="232">
        <v>0</v>
      </c>
      <c r="G34" s="90">
        <v>6.8574600000000006</v>
      </c>
    </row>
    <row r="35" spans="1:7" x14ac:dyDescent="0.25">
      <c r="A35" s="85" t="s">
        <v>146</v>
      </c>
      <c r="B35" s="231">
        <v>11.598420000000001</v>
      </c>
      <c r="C35" s="231"/>
      <c r="D35" s="232">
        <v>0</v>
      </c>
      <c r="E35" s="232">
        <v>0</v>
      </c>
      <c r="F35" s="232">
        <v>0</v>
      </c>
      <c r="G35" s="90">
        <v>11.598420000000001</v>
      </c>
    </row>
    <row r="36" spans="1:7" x14ac:dyDescent="0.25">
      <c r="A36" s="85" t="s">
        <v>147</v>
      </c>
      <c r="B36" s="231">
        <v>4.2964950000000002</v>
      </c>
      <c r="C36" s="231"/>
      <c r="D36" s="232">
        <v>0</v>
      </c>
      <c r="E36" s="232">
        <v>0</v>
      </c>
      <c r="F36" s="232">
        <v>0</v>
      </c>
      <c r="G36" s="90">
        <v>4.2964950000000002</v>
      </c>
    </row>
    <row r="37" spans="1:7" x14ac:dyDescent="0.25">
      <c r="A37" s="85" t="s">
        <v>148</v>
      </c>
      <c r="B37" s="231"/>
      <c r="C37" s="231"/>
      <c r="D37" s="232">
        <v>0</v>
      </c>
      <c r="E37" s="232">
        <v>0</v>
      </c>
      <c r="F37" s="232">
        <v>0</v>
      </c>
      <c r="G37" s="90">
        <v>0</v>
      </c>
    </row>
    <row r="38" spans="1:7" x14ac:dyDescent="0.25">
      <c r="A38" s="85" t="s">
        <v>149</v>
      </c>
      <c r="B38" s="231"/>
      <c r="C38" s="231"/>
      <c r="D38" s="232">
        <v>0</v>
      </c>
      <c r="E38" s="232">
        <v>0</v>
      </c>
      <c r="F38" s="232">
        <v>0</v>
      </c>
      <c r="G38" s="90">
        <v>0</v>
      </c>
    </row>
    <row r="39" spans="1:7" x14ac:dyDescent="0.25">
      <c r="A39" s="85" t="s">
        <v>150</v>
      </c>
      <c r="B39" s="231">
        <v>6.4412147178000003</v>
      </c>
      <c r="C39" s="231"/>
      <c r="D39" s="232">
        <v>0</v>
      </c>
      <c r="E39" s="232">
        <v>0</v>
      </c>
      <c r="F39" s="232">
        <v>0</v>
      </c>
      <c r="G39" s="90">
        <v>6.4412147178000003</v>
      </c>
    </row>
    <row r="40" spans="1:7" x14ac:dyDescent="0.25">
      <c r="A40" s="85" t="s">
        <v>151</v>
      </c>
      <c r="B40" s="231">
        <v>325.34838000000002</v>
      </c>
      <c r="C40" s="231"/>
      <c r="D40" s="232">
        <v>0</v>
      </c>
      <c r="E40" s="232">
        <v>0</v>
      </c>
      <c r="F40" s="232">
        <v>0</v>
      </c>
      <c r="G40" s="90">
        <v>325.34838000000002</v>
      </c>
    </row>
    <row r="41" spans="1:7" x14ac:dyDescent="0.25">
      <c r="A41" s="85" t="s">
        <v>152</v>
      </c>
      <c r="B41" s="231"/>
      <c r="C41" s="231"/>
      <c r="D41" s="232">
        <v>0</v>
      </c>
      <c r="E41" s="232">
        <v>0</v>
      </c>
      <c r="F41" s="232">
        <v>0</v>
      </c>
      <c r="G41" s="90">
        <v>0</v>
      </c>
    </row>
    <row r="42" spans="1:7" ht="23.25" x14ac:dyDescent="0.25">
      <c r="A42" s="85" t="s">
        <v>242</v>
      </c>
      <c r="B42" s="231">
        <v>41.596279717800002</v>
      </c>
      <c r="C42" s="231"/>
      <c r="D42" s="232">
        <v>0</v>
      </c>
      <c r="E42" s="232">
        <v>0</v>
      </c>
      <c r="F42" s="232">
        <v>0</v>
      </c>
      <c r="G42" s="90">
        <v>41.596279717800002</v>
      </c>
    </row>
    <row r="43" spans="1:7" x14ac:dyDescent="0.25">
      <c r="A43" s="85" t="s">
        <v>154</v>
      </c>
      <c r="B43" s="231">
        <v>137.06297181460002</v>
      </c>
      <c r="C43" s="231"/>
      <c r="D43" s="232">
        <v>0</v>
      </c>
      <c r="E43" s="232">
        <v>0</v>
      </c>
      <c r="F43" s="232">
        <v>0</v>
      </c>
      <c r="G43" s="90">
        <v>137.06297181460002</v>
      </c>
    </row>
    <row r="44" spans="1:7" x14ac:dyDescent="0.25">
      <c r="A44" s="92" t="s">
        <v>243</v>
      </c>
      <c r="B44" s="231">
        <v>0</v>
      </c>
      <c r="C44" s="231"/>
      <c r="D44" s="232">
        <v>0</v>
      </c>
      <c r="E44" s="232">
        <v>0</v>
      </c>
      <c r="F44" s="232">
        <v>0</v>
      </c>
      <c r="G44" s="90">
        <v>0</v>
      </c>
    </row>
    <row r="45" spans="1:7" x14ac:dyDescent="0.25">
      <c r="A45" s="92" t="s">
        <v>155</v>
      </c>
      <c r="B45" s="231">
        <v>5.4737981250000001</v>
      </c>
      <c r="C45" s="231"/>
      <c r="D45" s="232">
        <v>0</v>
      </c>
      <c r="E45" s="232">
        <v>0</v>
      </c>
      <c r="F45" s="232">
        <v>0</v>
      </c>
      <c r="G45" s="90">
        <v>5.4737981250000001</v>
      </c>
    </row>
    <row r="46" spans="1:7" x14ac:dyDescent="0.25">
      <c r="A46" s="92" t="s">
        <v>244</v>
      </c>
      <c r="B46" s="231">
        <v>1.5591544356</v>
      </c>
      <c r="C46" s="231"/>
      <c r="D46" s="232">
        <v>0</v>
      </c>
      <c r="E46" s="232">
        <v>0</v>
      </c>
      <c r="F46" s="232">
        <v>0</v>
      </c>
      <c r="G46" s="90">
        <v>1.5591544356</v>
      </c>
    </row>
    <row r="47" spans="1:7" x14ac:dyDescent="0.25">
      <c r="A47" s="92" t="s">
        <v>245</v>
      </c>
      <c r="B47" s="231"/>
      <c r="C47" s="231"/>
      <c r="D47" s="232">
        <v>0</v>
      </c>
      <c r="E47" s="232">
        <v>0</v>
      </c>
      <c r="F47" s="232">
        <v>0</v>
      </c>
      <c r="G47" s="90">
        <v>0</v>
      </c>
    </row>
    <row r="48" spans="1:7" x14ac:dyDescent="0.25">
      <c r="A48" s="92" t="s">
        <v>246</v>
      </c>
      <c r="B48" s="231">
        <v>3.7391502822000002</v>
      </c>
      <c r="C48" s="231"/>
      <c r="D48" s="231"/>
      <c r="E48" s="231"/>
      <c r="F48" s="231"/>
      <c r="G48" s="90">
        <v>3.7391502822000002</v>
      </c>
    </row>
    <row r="49" spans="1:7" x14ac:dyDescent="0.25">
      <c r="A49" s="89" t="s">
        <v>157</v>
      </c>
      <c r="B49" s="90">
        <v>654.90949648790001</v>
      </c>
      <c r="C49" s="90">
        <v>0</v>
      </c>
      <c r="D49" s="90">
        <v>0</v>
      </c>
      <c r="E49" s="90">
        <v>0</v>
      </c>
      <c r="F49" s="90">
        <v>0</v>
      </c>
      <c r="G49" s="90">
        <v>654.90949648790001</v>
      </c>
    </row>
    <row r="50" spans="1:7" x14ac:dyDescent="0.25">
      <c r="A50" s="93" t="s">
        <v>158</v>
      </c>
      <c r="B50" s="90">
        <v>4012.5201750609995</v>
      </c>
      <c r="C50" s="90">
        <v>3986.9864682615457</v>
      </c>
      <c r="D50" s="90">
        <v>0</v>
      </c>
      <c r="E50" s="90">
        <v>0</v>
      </c>
      <c r="F50" s="90">
        <v>0</v>
      </c>
      <c r="G50" s="90">
        <v>7999.5066433225456</v>
      </c>
    </row>
    <row r="51" spans="1:7" x14ac:dyDescent="0.25">
      <c r="A51" s="93" t="s">
        <v>159</v>
      </c>
      <c r="B51" s="94"/>
      <c r="C51" s="94"/>
      <c r="D51" s="94"/>
      <c r="E51" s="94"/>
      <c r="F51" s="94"/>
      <c r="G51" s="94"/>
    </row>
    <row r="52" spans="1:7" x14ac:dyDescent="0.25">
      <c r="A52" s="93" t="s">
        <v>160</v>
      </c>
      <c r="B52" s="94"/>
      <c r="C52" s="94"/>
      <c r="D52" s="94"/>
      <c r="E52" s="94"/>
      <c r="F52" s="94"/>
      <c r="G52" s="94"/>
    </row>
    <row r="53" spans="1:7" x14ac:dyDescent="0.25">
      <c r="A53" s="93" t="s">
        <v>161</v>
      </c>
      <c r="B53" s="94"/>
      <c r="C53" s="94"/>
      <c r="D53" s="94"/>
      <c r="E53" s="94"/>
      <c r="F53" s="94"/>
      <c r="G53" s="94"/>
    </row>
    <row r="54" spans="1:7" x14ac:dyDescent="0.25">
      <c r="A54" s="87" t="s">
        <v>162</v>
      </c>
      <c r="B54" s="231">
        <v>-18.193070385300015</v>
      </c>
      <c r="C54" s="231">
        <v>364.08524098549992</v>
      </c>
      <c r="D54" s="232"/>
      <c r="E54" s="232">
        <v>0</v>
      </c>
      <c r="F54" s="232">
        <v>0</v>
      </c>
      <c r="G54" s="90">
        <v>345.8921706001999</v>
      </c>
    </row>
    <row r="55" spans="1:7" x14ac:dyDescent="0.25">
      <c r="A55" s="87" t="s">
        <v>163</v>
      </c>
      <c r="B55" s="231">
        <v>38.650653894550004</v>
      </c>
      <c r="C55" s="231">
        <v>90.612902046200006</v>
      </c>
      <c r="D55" s="232"/>
      <c r="E55" s="232">
        <v>0</v>
      </c>
      <c r="F55" s="232">
        <v>0</v>
      </c>
      <c r="G55" s="90">
        <v>129.26355594075</v>
      </c>
    </row>
    <row r="56" spans="1:7" x14ac:dyDescent="0.25">
      <c r="A56" s="93" t="s">
        <v>164</v>
      </c>
      <c r="B56" s="90">
        <v>20.457583509249989</v>
      </c>
      <c r="C56" s="90">
        <v>454.69814303169994</v>
      </c>
      <c r="D56" s="90">
        <v>0</v>
      </c>
      <c r="E56" s="90">
        <v>0</v>
      </c>
      <c r="F56" s="90">
        <v>0</v>
      </c>
      <c r="G56" s="90">
        <v>475.1557265409499</v>
      </c>
    </row>
    <row r="57" spans="1:7" x14ac:dyDescent="0.25">
      <c r="A57" s="93" t="s">
        <v>165</v>
      </c>
      <c r="B57" s="96"/>
      <c r="C57" s="96"/>
      <c r="D57" s="96"/>
      <c r="E57" s="96"/>
      <c r="F57" s="96"/>
      <c r="G57" s="96"/>
    </row>
    <row r="58" spans="1:7" x14ac:dyDescent="0.25">
      <c r="A58" s="98" t="s">
        <v>166</v>
      </c>
      <c r="B58" s="231">
        <v>-1.9470388999999996E-3</v>
      </c>
      <c r="C58" s="231">
        <v>0</v>
      </c>
      <c r="D58" s="232"/>
      <c r="E58" s="232"/>
      <c r="F58" s="232"/>
      <c r="G58" s="90">
        <v>-1.9470388999999996E-3</v>
      </c>
    </row>
    <row r="59" spans="1:7" x14ac:dyDescent="0.25">
      <c r="A59" s="98" t="s">
        <v>167</v>
      </c>
      <c r="B59" s="231">
        <v>6.733284945000001E-2</v>
      </c>
      <c r="C59" s="231">
        <v>0</v>
      </c>
      <c r="D59" s="232"/>
      <c r="E59" s="232"/>
      <c r="F59" s="232"/>
      <c r="G59" s="90">
        <v>6.733284945000001E-2</v>
      </c>
    </row>
    <row r="60" spans="1:7" x14ac:dyDescent="0.25">
      <c r="A60" s="98" t="s">
        <v>168</v>
      </c>
      <c r="B60" s="231">
        <v>2.93757501E-2</v>
      </c>
      <c r="C60" s="231">
        <v>0</v>
      </c>
      <c r="D60" s="232"/>
      <c r="E60" s="232"/>
      <c r="F60" s="232"/>
      <c r="G60" s="90">
        <v>2.93757501E-2</v>
      </c>
    </row>
    <row r="61" spans="1:7" x14ac:dyDescent="0.25">
      <c r="A61" s="98" t="s">
        <v>169</v>
      </c>
      <c r="B61" s="231">
        <v>88.905048105700018</v>
      </c>
      <c r="C61" s="231">
        <v>186.21986024199998</v>
      </c>
      <c r="D61" s="232"/>
      <c r="E61" s="232"/>
      <c r="F61" s="232"/>
      <c r="G61" s="90">
        <v>275.1249083477</v>
      </c>
    </row>
    <row r="62" spans="1:7" x14ac:dyDescent="0.25">
      <c r="A62" s="98" t="s">
        <v>170</v>
      </c>
      <c r="B62" s="232"/>
      <c r="C62" s="232"/>
      <c r="D62" s="232"/>
      <c r="E62" s="232"/>
      <c r="F62" s="232">
        <v>0</v>
      </c>
      <c r="G62" s="90">
        <v>0</v>
      </c>
    </row>
    <row r="63" spans="1:7" x14ac:dyDescent="0.25">
      <c r="A63" s="93" t="s">
        <v>171</v>
      </c>
      <c r="B63" s="90">
        <v>88.999809666350018</v>
      </c>
      <c r="C63" s="90">
        <v>186.21986024199998</v>
      </c>
      <c r="D63" s="90">
        <v>0</v>
      </c>
      <c r="E63" s="90">
        <v>0</v>
      </c>
      <c r="F63" s="90">
        <v>0</v>
      </c>
      <c r="G63" s="90">
        <v>275.21966990835</v>
      </c>
    </row>
    <row r="64" spans="1:7" x14ac:dyDescent="0.25">
      <c r="A64" s="93" t="s">
        <v>172</v>
      </c>
      <c r="B64" s="90">
        <v>109.4573931756</v>
      </c>
      <c r="C64" s="90">
        <v>640.91800327369992</v>
      </c>
      <c r="D64" s="90">
        <v>0</v>
      </c>
      <c r="E64" s="90">
        <v>0</v>
      </c>
      <c r="F64" s="90">
        <v>0</v>
      </c>
      <c r="G64" s="90">
        <v>750.37539644929984</v>
      </c>
    </row>
    <row r="65" spans="1:7" x14ac:dyDescent="0.25">
      <c r="A65" s="93" t="s">
        <v>173</v>
      </c>
      <c r="B65" s="83"/>
      <c r="C65" s="83"/>
      <c r="D65" s="83"/>
      <c r="E65" s="83"/>
      <c r="F65" s="83"/>
      <c r="G65" s="94"/>
    </row>
    <row r="66" spans="1:7" x14ac:dyDescent="0.25">
      <c r="A66" s="87" t="s">
        <v>174</v>
      </c>
      <c r="B66" s="231">
        <v>29.18304471455</v>
      </c>
      <c r="C66" s="231">
        <v>141.4024900389</v>
      </c>
      <c r="D66" s="232"/>
      <c r="E66" s="232">
        <v>0</v>
      </c>
      <c r="F66" s="232">
        <v>0</v>
      </c>
      <c r="G66" s="90">
        <v>170.58553475344999</v>
      </c>
    </row>
    <row r="67" spans="1:7" x14ac:dyDescent="0.25">
      <c r="A67" s="87" t="s">
        <v>175</v>
      </c>
      <c r="B67" s="231">
        <v>29.315378560150002</v>
      </c>
      <c r="C67" s="231">
        <v>106.54534456660001</v>
      </c>
      <c r="D67" s="232"/>
      <c r="E67" s="232">
        <v>0</v>
      </c>
      <c r="F67" s="232">
        <v>0</v>
      </c>
      <c r="G67" s="90">
        <v>135.86072312675</v>
      </c>
    </row>
    <row r="68" spans="1:7" x14ac:dyDescent="0.25">
      <c r="A68" s="93" t="s">
        <v>176</v>
      </c>
      <c r="B68" s="90">
        <v>58.498423274700002</v>
      </c>
      <c r="C68" s="90">
        <v>247.94783460550002</v>
      </c>
      <c r="D68" s="90">
        <v>0</v>
      </c>
      <c r="E68" s="90">
        <v>0</v>
      </c>
      <c r="F68" s="90">
        <v>0</v>
      </c>
      <c r="G68" s="90">
        <v>306.44625788019999</v>
      </c>
    </row>
    <row r="69" spans="1:7" x14ac:dyDescent="0.25">
      <c r="A69" s="93" t="s">
        <v>177</v>
      </c>
      <c r="B69" s="83"/>
      <c r="C69" s="83"/>
      <c r="D69" s="83"/>
      <c r="E69" s="83"/>
      <c r="F69" s="83"/>
      <c r="G69" s="96"/>
    </row>
    <row r="70" spans="1:7" x14ac:dyDescent="0.25">
      <c r="A70" s="87" t="s">
        <v>178</v>
      </c>
      <c r="B70" s="231">
        <v>0</v>
      </c>
      <c r="C70" s="231">
        <v>22.091087556200002</v>
      </c>
      <c r="D70" s="232"/>
      <c r="E70" s="232"/>
      <c r="F70" s="232"/>
      <c r="G70" s="90">
        <v>22.091087556200002</v>
      </c>
    </row>
    <row r="71" spans="1:7" x14ac:dyDescent="0.25">
      <c r="A71" s="87" t="s">
        <v>179</v>
      </c>
      <c r="B71" s="231">
        <v>0</v>
      </c>
      <c r="C71" s="231">
        <v>119.2689828842</v>
      </c>
      <c r="D71" s="232"/>
      <c r="E71" s="232"/>
      <c r="F71" s="232"/>
      <c r="G71" s="90">
        <v>119.2689828842</v>
      </c>
    </row>
    <row r="72" spans="1:7" x14ac:dyDescent="0.25">
      <c r="A72" s="87" t="s">
        <v>180</v>
      </c>
      <c r="B72" s="231">
        <v>0</v>
      </c>
      <c r="C72" s="231">
        <v>102.35319252274999</v>
      </c>
      <c r="D72" s="232"/>
      <c r="E72" s="232"/>
      <c r="F72" s="232"/>
      <c r="G72" s="90">
        <v>102.35319252274999</v>
      </c>
    </row>
    <row r="73" spans="1:7" x14ac:dyDescent="0.25">
      <c r="A73" s="93" t="s">
        <v>181</v>
      </c>
      <c r="B73" s="90">
        <v>0</v>
      </c>
      <c r="C73" s="90">
        <v>243.71326296314999</v>
      </c>
      <c r="D73" s="90">
        <v>0</v>
      </c>
      <c r="E73" s="90">
        <v>0</v>
      </c>
      <c r="F73" s="90">
        <v>0</v>
      </c>
      <c r="G73" s="90">
        <v>243.71326296314999</v>
      </c>
    </row>
    <row r="74" spans="1:7" x14ac:dyDescent="0.25">
      <c r="A74" s="93" t="s">
        <v>182</v>
      </c>
      <c r="B74" s="83"/>
      <c r="C74" s="83"/>
      <c r="D74" s="83"/>
      <c r="E74" s="83"/>
      <c r="F74" s="83"/>
      <c r="G74" s="96"/>
    </row>
    <row r="75" spans="1:7" x14ac:dyDescent="0.25">
      <c r="A75" s="87" t="s">
        <v>183</v>
      </c>
      <c r="B75" s="231">
        <v>243.72024115540006</v>
      </c>
      <c r="C75" s="231">
        <v>721.00911063180013</v>
      </c>
      <c r="D75" s="232"/>
      <c r="E75" s="232">
        <v>0</v>
      </c>
      <c r="F75" s="232">
        <v>0</v>
      </c>
      <c r="G75" s="90">
        <v>964.72935178720013</v>
      </c>
    </row>
    <row r="76" spans="1:7" x14ac:dyDescent="0.25">
      <c r="A76" s="87" t="s">
        <v>184</v>
      </c>
      <c r="B76" s="231">
        <v>191.23322677319999</v>
      </c>
      <c r="C76" s="231">
        <v>239.11119079734999</v>
      </c>
      <c r="D76" s="232"/>
      <c r="E76" s="232">
        <v>0</v>
      </c>
      <c r="F76" s="232">
        <v>0</v>
      </c>
      <c r="G76" s="90">
        <v>430.34441757054998</v>
      </c>
    </row>
    <row r="77" spans="1:7" x14ac:dyDescent="0.25">
      <c r="A77" s="93" t="s">
        <v>185</v>
      </c>
      <c r="B77" s="90">
        <v>434.95346792860005</v>
      </c>
      <c r="C77" s="90">
        <v>960.12030142915012</v>
      </c>
      <c r="D77" s="90">
        <v>0</v>
      </c>
      <c r="E77" s="90">
        <v>0</v>
      </c>
      <c r="F77" s="90">
        <v>0</v>
      </c>
      <c r="G77" s="90">
        <v>1395.0737693577503</v>
      </c>
    </row>
    <row r="78" spans="1:7" x14ac:dyDescent="0.25">
      <c r="A78" s="93" t="s">
        <v>186</v>
      </c>
      <c r="B78" s="83"/>
      <c r="C78" s="83"/>
      <c r="D78" s="83"/>
      <c r="E78" s="83"/>
      <c r="F78" s="83"/>
      <c r="G78" s="96"/>
    </row>
    <row r="79" spans="1:7" x14ac:dyDescent="0.25">
      <c r="A79" s="99" t="s">
        <v>237</v>
      </c>
      <c r="B79" s="231">
        <v>91.552092571699987</v>
      </c>
      <c r="C79" s="231">
        <v>105.34061019060002</v>
      </c>
      <c r="D79" s="232"/>
      <c r="E79" s="232"/>
      <c r="F79" s="232"/>
      <c r="G79" s="90">
        <v>196.89270276230002</v>
      </c>
    </row>
    <row r="80" spans="1:7" x14ac:dyDescent="0.25">
      <c r="A80" s="76" t="s">
        <v>247</v>
      </c>
      <c r="B80" s="231">
        <v>13.4415380445</v>
      </c>
      <c r="C80" s="231">
        <v>30.350958516999995</v>
      </c>
      <c r="D80" s="232"/>
      <c r="E80" s="232"/>
      <c r="F80" s="232"/>
      <c r="G80" s="90">
        <v>43.792496561499995</v>
      </c>
    </row>
    <row r="81" spans="1:7" x14ac:dyDescent="0.25">
      <c r="A81" s="100" t="s">
        <v>248</v>
      </c>
      <c r="B81" s="231">
        <v>98.793596787950008</v>
      </c>
      <c r="C81" s="231">
        <v>137.02337301675001</v>
      </c>
      <c r="D81" s="232"/>
      <c r="E81" s="232"/>
      <c r="F81" s="232"/>
      <c r="G81" s="90">
        <v>235.81696980470002</v>
      </c>
    </row>
    <row r="82" spans="1:7" x14ac:dyDescent="0.25">
      <c r="A82" s="100" t="s">
        <v>249</v>
      </c>
      <c r="B82" s="231">
        <v>1.5885955629740003</v>
      </c>
      <c r="C82" s="231">
        <v>69.357461531949994</v>
      </c>
      <c r="D82" s="232"/>
      <c r="E82" s="232"/>
      <c r="F82" s="232"/>
      <c r="G82" s="90">
        <v>70.946057094924001</v>
      </c>
    </row>
    <row r="83" spans="1:7" x14ac:dyDescent="0.25">
      <c r="A83" s="93" t="s">
        <v>187</v>
      </c>
      <c r="B83" s="90">
        <v>808.28510734602412</v>
      </c>
      <c r="C83" s="90">
        <v>2434.7718055277996</v>
      </c>
      <c r="D83" s="90">
        <v>0</v>
      </c>
      <c r="E83" s="90">
        <v>0</v>
      </c>
      <c r="F83" s="90">
        <v>0</v>
      </c>
      <c r="G83" s="90">
        <v>3243.0569128738239</v>
      </c>
    </row>
    <row r="84" spans="1:7" x14ac:dyDescent="0.25">
      <c r="A84" s="93" t="s">
        <v>188</v>
      </c>
      <c r="B84" s="94"/>
      <c r="C84" s="94"/>
      <c r="D84" s="94"/>
      <c r="E84" s="94"/>
      <c r="F84" s="94"/>
      <c r="G84" s="94"/>
    </row>
    <row r="85" spans="1:7" x14ac:dyDescent="0.25">
      <c r="A85" s="101" t="s">
        <v>189</v>
      </c>
      <c r="B85" s="231">
        <v>1.25452045275</v>
      </c>
      <c r="C85" s="231">
        <v>2.44984613965</v>
      </c>
      <c r="D85" s="232">
        <v>0</v>
      </c>
      <c r="E85" s="232">
        <v>0</v>
      </c>
      <c r="F85" s="232">
        <v>0</v>
      </c>
      <c r="G85" s="90">
        <v>3.7043665924</v>
      </c>
    </row>
    <row r="86" spans="1:7" x14ac:dyDescent="0.25">
      <c r="A86" s="101" t="s">
        <v>190</v>
      </c>
      <c r="B86" s="231"/>
      <c r="C86" s="231"/>
      <c r="D86" s="232">
        <v>0</v>
      </c>
      <c r="E86" s="232">
        <v>0</v>
      </c>
      <c r="F86" s="232">
        <v>0</v>
      </c>
      <c r="G86" s="90">
        <v>0</v>
      </c>
    </row>
    <row r="87" spans="1:7" x14ac:dyDescent="0.25">
      <c r="A87" s="101" t="s">
        <v>191</v>
      </c>
      <c r="B87" s="231">
        <v>1.8294671133500002</v>
      </c>
      <c r="C87" s="231">
        <v>7.8045110653999998</v>
      </c>
      <c r="D87" s="232">
        <v>0</v>
      </c>
      <c r="E87" s="232">
        <v>0</v>
      </c>
      <c r="F87" s="232">
        <v>0</v>
      </c>
      <c r="G87" s="90">
        <v>9.6339781787500005</v>
      </c>
    </row>
    <row r="88" spans="1:7" x14ac:dyDescent="0.25">
      <c r="A88" s="101" t="s">
        <v>192</v>
      </c>
      <c r="B88" s="232">
        <v>0</v>
      </c>
      <c r="C88" s="232">
        <v>0</v>
      </c>
      <c r="D88" s="232">
        <v>0</v>
      </c>
      <c r="E88" s="232">
        <v>0</v>
      </c>
      <c r="F88" s="232">
        <v>0</v>
      </c>
      <c r="G88" s="90">
        <v>0</v>
      </c>
    </row>
    <row r="89" spans="1:7" x14ac:dyDescent="0.25">
      <c r="A89" s="102" t="s">
        <v>193</v>
      </c>
      <c r="B89" s="90">
        <v>3.0839875661000002</v>
      </c>
      <c r="C89" s="90">
        <v>10.254357205049999</v>
      </c>
      <c r="D89" s="90">
        <v>0</v>
      </c>
      <c r="E89" s="90">
        <v>0</v>
      </c>
      <c r="F89" s="90">
        <v>0</v>
      </c>
      <c r="G89" s="90">
        <v>13.33834477115</v>
      </c>
    </row>
    <row r="90" spans="1:7" x14ac:dyDescent="0.25">
      <c r="A90" s="93" t="s">
        <v>194</v>
      </c>
      <c r="B90" s="94"/>
      <c r="C90" s="94"/>
      <c r="D90" s="94"/>
      <c r="E90" s="94"/>
      <c r="F90" s="94"/>
      <c r="G90" s="94"/>
    </row>
    <row r="91" spans="1:7" x14ac:dyDescent="0.25">
      <c r="A91" s="103" t="s">
        <v>195</v>
      </c>
      <c r="B91" s="232">
        <v>0</v>
      </c>
      <c r="C91" s="232">
        <v>0</v>
      </c>
      <c r="D91" s="232">
        <v>0</v>
      </c>
      <c r="E91" s="232">
        <v>0</v>
      </c>
      <c r="F91" s="232">
        <v>0</v>
      </c>
      <c r="G91" s="90">
        <v>0</v>
      </c>
    </row>
    <row r="92" spans="1:7" x14ac:dyDescent="0.25">
      <c r="A92" s="103" t="s">
        <v>196</v>
      </c>
      <c r="B92" s="231">
        <v>0</v>
      </c>
      <c r="C92" s="231">
        <v>3.7290751072499999</v>
      </c>
      <c r="D92" s="232">
        <v>0</v>
      </c>
      <c r="E92" s="232">
        <v>0</v>
      </c>
      <c r="F92" s="232">
        <v>0</v>
      </c>
      <c r="G92" s="90">
        <v>3.7290751072499999</v>
      </c>
    </row>
    <row r="93" spans="1:7" x14ac:dyDescent="0.25">
      <c r="A93" s="103" t="s">
        <v>197</v>
      </c>
      <c r="B93" s="231"/>
      <c r="C93" s="231"/>
      <c r="D93" s="232">
        <v>0</v>
      </c>
      <c r="E93" s="232">
        <v>0</v>
      </c>
      <c r="F93" s="232">
        <v>0</v>
      </c>
      <c r="G93" s="90">
        <v>0</v>
      </c>
    </row>
    <row r="94" spans="1:7" x14ac:dyDescent="0.25">
      <c r="A94" s="103" t="s">
        <v>198</v>
      </c>
      <c r="B94" s="231">
        <v>62.0408097133</v>
      </c>
      <c r="C94" s="231">
        <v>6.4569899799999997E-2</v>
      </c>
      <c r="D94" s="232"/>
      <c r="E94" s="232"/>
      <c r="F94" s="232">
        <v>0</v>
      </c>
      <c r="G94" s="90">
        <v>62.105379613099998</v>
      </c>
    </row>
    <row r="95" spans="1:7" x14ac:dyDescent="0.25">
      <c r="A95" s="103" t="s">
        <v>199</v>
      </c>
      <c r="B95" s="231"/>
      <c r="C95" s="231"/>
      <c r="D95" s="232"/>
      <c r="E95" s="232"/>
      <c r="F95" s="232">
        <v>0</v>
      </c>
      <c r="G95" s="90">
        <v>0</v>
      </c>
    </row>
    <row r="96" spans="1:7" x14ac:dyDescent="0.25">
      <c r="A96" s="103" t="s">
        <v>200</v>
      </c>
      <c r="B96" s="231"/>
      <c r="C96" s="231"/>
      <c r="D96" s="232"/>
      <c r="E96" s="232"/>
      <c r="F96" s="232">
        <v>0</v>
      </c>
      <c r="G96" s="90">
        <v>0</v>
      </c>
    </row>
    <row r="97" spans="1:7" x14ac:dyDescent="0.25">
      <c r="A97" s="103" t="s">
        <v>201</v>
      </c>
      <c r="B97" s="231">
        <v>1.096347</v>
      </c>
      <c r="C97" s="231">
        <v>-0.78312009770000002</v>
      </c>
      <c r="D97" s="232">
        <v>0</v>
      </c>
      <c r="E97" s="232">
        <v>0</v>
      </c>
      <c r="F97" s="232">
        <v>0</v>
      </c>
      <c r="G97" s="90">
        <v>0.31322690229999994</v>
      </c>
    </row>
    <row r="98" spans="1:7" x14ac:dyDescent="0.25">
      <c r="A98" s="103" t="s">
        <v>202</v>
      </c>
      <c r="B98" s="232">
        <v>0</v>
      </c>
      <c r="C98" s="232">
        <v>0</v>
      </c>
      <c r="D98" s="232">
        <v>0</v>
      </c>
      <c r="E98" s="232">
        <v>0</v>
      </c>
      <c r="F98" s="232">
        <v>0</v>
      </c>
      <c r="G98" s="90">
        <v>0</v>
      </c>
    </row>
    <row r="99" spans="1:7" x14ac:dyDescent="0.25">
      <c r="A99" s="103" t="s">
        <v>203</v>
      </c>
      <c r="B99" s="232">
        <v>0</v>
      </c>
      <c r="C99" s="232">
        <v>0</v>
      </c>
      <c r="D99" s="232">
        <v>0</v>
      </c>
      <c r="E99" s="232">
        <v>0</v>
      </c>
      <c r="F99" s="232">
        <v>0</v>
      </c>
      <c r="G99" s="90">
        <v>0</v>
      </c>
    </row>
    <row r="100" spans="1:7" x14ac:dyDescent="0.25">
      <c r="A100" s="93" t="s">
        <v>204</v>
      </c>
      <c r="B100" s="90">
        <v>63.137156713300001</v>
      </c>
      <c r="C100" s="90">
        <v>3.0105249093499999</v>
      </c>
      <c r="D100" s="90">
        <v>0</v>
      </c>
      <c r="E100" s="90">
        <v>0</v>
      </c>
      <c r="F100" s="90">
        <v>0</v>
      </c>
      <c r="G100" s="90">
        <v>66.147681622649998</v>
      </c>
    </row>
    <row r="101" spans="1:7" x14ac:dyDescent="0.25">
      <c r="A101" s="93" t="s">
        <v>205</v>
      </c>
      <c r="B101" s="83"/>
      <c r="C101" s="83"/>
      <c r="D101" s="83"/>
      <c r="E101" s="83"/>
      <c r="F101" s="83"/>
      <c r="G101" s="96"/>
    </row>
    <row r="102" spans="1:7" x14ac:dyDescent="0.25">
      <c r="A102" s="103" t="s">
        <v>206</v>
      </c>
      <c r="B102" s="231">
        <v>28.138935399999998</v>
      </c>
      <c r="C102" s="231"/>
      <c r="D102" s="231"/>
      <c r="E102" s="231"/>
      <c r="F102" s="231">
        <v>-3.2168999999999999</v>
      </c>
      <c r="G102" s="90">
        <v>24.922035399999999</v>
      </c>
    </row>
    <row r="103" spans="1:7" x14ac:dyDescent="0.25">
      <c r="A103" s="103" t="s">
        <v>207</v>
      </c>
      <c r="B103" s="231">
        <v>2.9817141</v>
      </c>
      <c r="C103" s="231"/>
      <c r="D103" s="231"/>
      <c r="E103" s="231"/>
      <c r="F103" s="231"/>
      <c r="G103" s="90">
        <v>2.9817141</v>
      </c>
    </row>
    <row r="104" spans="1:7" x14ac:dyDescent="0.25">
      <c r="A104" s="103" t="s">
        <v>208</v>
      </c>
      <c r="B104" s="231"/>
      <c r="C104" s="231"/>
      <c r="D104" s="231"/>
      <c r="E104" s="231"/>
      <c r="F104" s="231"/>
      <c r="G104" s="90">
        <v>0</v>
      </c>
    </row>
    <row r="105" spans="1:7" x14ac:dyDescent="0.25">
      <c r="A105" s="103" t="s">
        <v>209</v>
      </c>
      <c r="B105" s="231">
        <v>7.1135462</v>
      </c>
      <c r="C105" s="231"/>
      <c r="D105" s="231"/>
      <c r="E105" s="231"/>
      <c r="F105" s="231"/>
      <c r="G105" s="90">
        <v>7.1135462</v>
      </c>
    </row>
    <row r="106" spans="1:7" x14ac:dyDescent="0.25">
      <c r="A106" s="103" t="s">
        <v>210</v>
      </c>
      <c r="B106" s="231">
        <v>97.302488053251579</v>
      </c>
      <c r="C106" s="231"/>
      <c r="D106" s="231"/>
      <c r="E106" s="231"/>
      <c r="F106" s="231"/>
      <c r="G106" s="90">
        <v>97.302488053251579</v>
      </c>
    </row>
    <row r="107" spans="1:7" x14ac:dyDescent="0.25">
      <c r="A107" s="103" t="s">
        <v>211</v>
      </c>
      <c r="B107" s="231">
        <v>0.38480779999999998</v>
      </c>
      <c r="C107" s="231"/>
      <c r="D107" s="231"/>
      <c r="E107" s="231"/>
      <c r="F107" s="231"/>
      <c r="G107" s="90">
        <v>0.38480779999999998</v>
      </c>
    </row>
    <row r="108" spans="1:7" x14ac:dyDescent="0.25">
      <c r="A108" s="103" t="s">
        <v>212</v>
      </c>
      <c r="B108" s="231"/>
      <c r="C108" s="231"/>
      <c r="D108" s="231"/>
      <c r="E108" s="231"/>
      <c r="F108" s="231"/>
      <c r="G108" s="90">
        <v>0</v>
      </c>
    </row>
    <row r="109" spans="1:7" x14ac:dyDescent="0.25">
      <c r="A109" s="103" t="s">
        <v>213</v>
      </c>
      <c r="B109" s="231">
        <v>649.38048844519096</v>
      </c>
      <c r="C109" s="231">
        <v>39.468712257099995</v>
      </c>
      <c r="D109" s="231"/>
      <c r="E109" s="231"/>
      <c r="F109" s="231">
        <v>-8.6068526999999992</v>
      </c>
      <c r="G109" s="90">
        <v>680.24234800229101</v>
      </c>
    </row>
    <row r="110" spans="1:7" x14ac:dyDescent="0.25">
      <c r="A110" s="93" t="s">
        <v>214</v>
      </c>
      <c r="B110" s="90">
        <v>785.30197999844256</v>
      </c>
      <c r="C110" s="90">
        <v>39.468712257099995</v>
      </c>
      <c r="D110" s="90">
        <v>0</v>
      </c>
      <c r="E110" s="90">
        <v>0</v>
      </c>
      <c r="F110" s="90">
        <v>-11.8237527</v>
      </c>
      <c r="G110" s="90">
        <v>812.9469395555426</v>
      </c>
    </row>
    <row r="111" spans="1:7" x14ac:dyDescent="0.25">
      <c r="A111" s="105" t="s">
        <v>215</v>
      </c>
      <c r="B111" s="83"/>
      <c r="C111" s="83"/>
      <c r="D111" s="83"/>
      <c r="E111" s="83"/>
      <c r="F111" s="83"/>
      <c r="G111" s="96"/>
    </row>
    <row r="112" spans="1:7" x14ac:dyDescent="0.25">
      <c r="A112" s="103" t="s">
        <v>216</v>
      </c>
      <c r="B112" s="231"/>
      <c r="C112" s="231"/>
      <c r="D112" s="231"/>
      <c r="E112" s="231"/>
      <c r="F112" s="231"/>
      <c r="G112" s="90">
        <v>0</v>
      </c>
    </row>
    <row r="113" spans="1:7" x14ac:dyDescent="0.25">
      <c r="A113" s="103" t="s">
        <v>217</v>
      </c>
      <c r="B113" s="231"/>
      <c r="C113" s="231"/>
      <c r="D113" s="231"/>
      <c r="E113" s="231"/>
      <c r="F113" s="231"/>
      <c r="G113" s="90">
        <v>0</v>
      </c>
    </row>
    <row r="114" spans="1:7" x14ac:dyDescent="0.25">
      <c r="A114" s="103" t="s">
        <v>218</v>
      </c>
      <c r="B114" s="231"/>
      <c r="C114" s="231"/>
      <c r="D114" s="231"/>
      <c r="E114" s="231"/>
      <c r="F114" s="231"/>
      <c r="G114" s="90">
        <v>0</v>
      </c>
    </row>
    <row r="115" spans="1:7" x14ac:dyDescent="0.25">
      <c r="A115" s="103" t="s">
        <v>219</v>
      </c>
      <c r="B115" s="231"/>
      <c r="C115" s="231"/>
      <c r="D115" s="231"/>
      <c r="E115" s="231"/>
      <c r="F115" s="231"/>
      <c r="G115" s="90">
        <v>0</v>
      </c>
    </row>
    <row r="116" spans="1:7" x14ac:dyDescent="0.25">
      <c r="A116" s="106" t="s">
        <v>250</v>
      </c>
      <c r="B116" s="107">
        <v>213.36684836000001</v>
      </c>
      <c r="C116" s="107">
        <v>323.55846441599999</v>
      </c>
      <c r="D116" s="107"/>
      <c r="E116" s="107"/>
      <c r="F116" s="107"/>
      <c r="G116" s="90">
        <v>536.92531277600006</v>
      </c>
    </row>
    <row r="117" spans="1:7" x14ac:dyDescent="0.25">
      <c r="A117" s="106" t="s">
        <v>251</v>
      </c>
      <c r="B117" s="107">
        <v>146.23819177499999</v>
      </c>
      <c r="C117" s="107">
        <v>317.60759759619998</v>
      </c>
      <c r="D117" s="107"/>
      <c r="E117" s="107"/>
      <c r="F117" s="107"/>
      <c r="G117" s="90">
        <v>463.8457893712</v>
      </c>
    </row>
    <row r="118" spans="1:7" x14ac:dyDescent="0.25">
      <c r="A118" s="106" t="s">
        <v>238</v>
      </c>
      <c r="B118" s="107">
        <v>232.94297791164999</v>
      </c>
      <c r="C118" s="107">
        <v>248.11398366519998</v>
      </c>
      <c r="D118" s="107"/>
      <c r="E118" s="107"/>
      <c r="F118" s="107"/>
      <c r="G118" s="90">
        <v>481.05696157684997</v>
      </c>
    </row>
    <row r="119" spans="1:7" x14ac:dyDescent="0.25">
      <c r="A119" s="106" t="s">
        <v>239</v>
      </c>
      <c r="B119" s="107">
        <v>743.63177175273995</v>
      </c>
      <c r="C119" s="107">
        <v>548.21750820530303</v>
      </c>
      <c r="D119" s="107"/>
      <c r="E119" s="107"/>
      <c r="F119" s="107"/>
      <c r="G119" s="90">
        <v>1291.8492799580431</v>
      </c>
    </row>
    <row r="120" spans="1:7" x14ac:dyDescent="0.25">
      <c r="A120" s="105" t="s">
        <v>220</v>
      </c>
      <c r="B120" s="90">
        <v>1336.1797897993899</v>
      </c>
      <c r="C120" s="90">
        <v>1437.497553882703</v>
      </c>
      <c r="D120" s="90">
        <v>0</v>
      </c>
      <c r="E120" s="90">
        <v>0</v>
      </c>
      <c r="F120" s="90">
        <v>0</v>
      </c>
      <c r="G120" s="90">
        <v>2773.6773436820931</v>
      </c>
    </row>
    <row r="121" spans="1:7" x14ac:dyDescent="0.25">
      <c r="A121" s="93" t="s">
        <v>221</v>
      </c>
      <c r="B121" s="83"/>
      <c r="C121" s="83"/>
      <c r="D121" s="83"/>
      <c r="E121" s="83"/>
      <c r="F121" s="83"/>
      <c r="G121" s="96"/>
    </row>
    <row r="122" spans="1:7" x14ac:dyDescent="0.25">
      <c r="A122" s="103" t="s">
        <v>222</v>
      </c>
      <c r="B122" s="231"/>
      <c r="C122" s="231"/>
      <c r="D122" s="231"/>
      <c r="E122" s="231"/>
      <c r="F122" s="231"/>
      <c r="G122" s="90">
        <v>0</v>
      </c>
    </row>
    <row r="123" spans="1:7" ht="23.25" x14ac:dyDescent="0.25">
      <c r="A123" s="103" t="s">
        <v>223</v>
      </c>
      <c r="B123" s="231"/>
      <c r="C123" s="231"/>
      <c r="D123" s="231"/>
      <c r="E123" s="231"/>
      <c r="F123" s="231"/>
      <c r="G123" s="90">
        <v>0</v>
      </c>
    </row>
    <row r="124" spans="1:7" x14ac:dyDescent="0.25">
      <c r="A124" s="108" t="s">
        <v>224</v>
      </c>
      <c r="B124" s="231"/>
      <c r="C124" s="231"/>
      <c r="D124" s="231"/>
      <c r="E124" s="231"/>
      <c r="F124" s="231"/>
      <c r="G124" s="90">
        <v>0</v>
      </c>
    </row>
    <row r="125" spans="1:7" x14ac:dyDescent="0.25">
      <c r="A125" s="108" t="s">
        <v>225</v>
      </c>
      <c r="B125" s="231"/>
      <c r="C125" s="231"/>
      <c r="D125" s="231"/>
      <c r="E125" s="231"/>
      <c r="F125" s="231"/>
      <c r="G125" s="90">
        <v>0</v>
      </c>
    </row>
    <row r="126" spans="1:7" x14ac:dyDescent="0.25">
      <c r="A126" s="108" t="s">
        <v>226</v>
      </c>
      <c r="B126" s="231"/>
      <c r="C126" s="231"/>
      <c r="D126" s="231"/>
      <c r="E126" s="231"/>
      <c r="F126" s="231"/>
      <c r="G126" s="90">
        <v>0</v>
      </c>
    </row>
    <row r="127" spans="1:7" x14ac:dyDescent="0.25">
      <c r="A127" s="108" t="s">
        <v>227</v>
      </c>
      <c r="B127" s="231"/>
      <c r="C127" s="231"/>
      <c r="D127" s="231"/>
      <c r="E127" s="231"/>
      <c r="F127" s="231"/>
      <c r="G127" s="90">
        <v>0</v>
      </c>
    </row>
    <row r="128" spans="1:7" x14ac:dyDescent="0.25">
      <c r="A128" s="103" t="s">
        <v>228</v>
      </c>
      <c r="B128" s="231">
        <v>0</v>
      </c>
      <c r="C128" s="231">
        <v>16.626665876027001</v>
      </c>
      <c r="D128" s="231"/>
      <c r="E128" s="231"/>
      <c r="F128" s="231"/>
      <c r="G128" s="90">
        <v>16.626665876027001</v>
      </c>
    </row>
    <row r="129" spans="1:7" x14ac:dyDescent="0.25">
      <c r="A129" s="109" t="s">
        <v>229</v>
      </c>
      <c r="B129" s="231">
        <v>0</v>
      </c>
      <c r="C129" s="231">
        <v>2040.9769926668259</v>
      </c>
      <c r="D129" s="232"/>
      <c r="E129" s="232"/>
      <c r="F129" s="232"/>
      <c r="G129" s="90">
        <v>2040.9769926668259</v>
      </c>
    </row>
    <row r="130" spans="1:7" x14ac:dyDescent="0.25">
      <c r="A130" s="104" t="s">
        <v>252</v>
      </c>
      <c r="B130" s="232"/>
      <c r="C130" s="231">
        <v>232.88478497870003</v>
      </c>
      <c r="D130" s="232"/>
      <c r="E130" s="232"/>
      <c r="F130" s="232"/>
      <c r="G130" s="90">
        <v>232.88478497870003</v>
      </c>
    </row>
    <row r="131" spans="1:7" x14ac:dyDescent="0.25">
      <c r="A131" s="104"/>
      <c r="B131" s="231"/>
      <c r="C131" s="231"/>
      <c r="D131" s="231"/>
      <c r="E131" s="231"/>
      <c r="F131" s="231"/>
      <c r="G131" s="90">
        <v>0</v>
      </c>
    </row>
    <row r="132" spans="1:7" x14ac:dyDescent="0.25">
      <c r="A132" s="104" t="s">
        <v>253</v>
      </c>
      <c r="B132" s="231"/>
      <c r="C132" s="231">
        <v>172.87671879999999</v>
      </c>
      <c r="D132" s="231"/>
      <c r="E132" s="231"/>
      <c r="F132" s="231"/>
      <c r="G132" s="90">
        <v>172.87671879999999</v>
      </c>
    </row>
    <row r="133" spans="1:7" x14ac:dyDescent="0.25">
      <c r="A133" s="104" t="s">
        <v>254</v>
      </c>
      <c r="B133" s="231"/>
      <c r="C133" s="231">
        <v>2.1735652000000001</v>
      </c>
      <c r="D133" s="231"/>
      <c r="E133" s="231"/>
      <c r="F133" s="231"/>
      <c r="G133" s="90">
        <v>2.1735652000000001</v>
      </c>
    </row>
    <row r="134" spans="1:7" x14ac:dyDescent="0.25">
      <c r="A134" s="104" t="s">
        <v>255</v>
      </c>
      <c r="B134" s="231"/>
      <c r="C134" s="231">
        <v>15.3775876</v>
      </c>
      <c r="D134" s="231"/>
      <c r="E134" s="231"/>
      <c r="F134" s="231"/>
      <c r="G134" s="90">
        <v>15.3775876</v>
      </c>
    </row>
    <row r="135" spans="1:7" x14ac:dyDescent="0.25">
      <c r="A135" s="104" t="s">
        <v>256</v>
      </c>
      <c r="B135" s="231"/>
      <c r="C135" s="231">
        <v>-24.021929</v>
      </c>
      <c r="D135" s="231"/>
      <c r="E135" s="231"/>
      <c r="F135" s="231"/>
      <c r="G135" s="90">
        <v>-24.021929</v>
      </c>
    </row>
    <row r="136" spans="1:7" ht="23.25" x14ac:dyDescent="0.25">
      <c r="A136" s="104" t="s">
        <v>257</v>
      </c>
      <c r="B136" s="231"/>
      <c r="C136" s="231">
        <v>-61.770585599999997</v>
      </c>
      <c r="D136" s="231"/>
      <c r="E136" s="231"/>
      <c r="F136" s="231"/>
      <c r="G136" s="90">
        <v>-61.770585599999997</v>
      </c>
    </row>
    <row r="137" spans="1:7" x14ac:dyDescent="0.25">
      <c r="A137" s="93" t="s">
        <v>230</v>
      </c>
      <c r="B137" s="90">
        <v>0</v>
      </c>
      <c r="C137" s="90">
        <v>2395.1238005215532</v>
      </c>
      <c r="D137" s="90">
        <v>0</v>
      </c>
      <c r="E137" s="90">
        <v>0</v>
      </c>
      <c r="F137" s="90">
        <v>0</v>
      </c>
      <c r="G137" s="90">
        <v>2395.1238005215532</v>
      </c>
    </row>
    <row r="138" spans="1:7" x14ac:dyDescent="0.25">
      <c r="A138" s="75" t="s">
        <v>231</v>
      </c>
      <c r="B138" s="90">
        <v>7008.5081964842557</v>
      </c>
      <c r="C138" s="90">
        <v>10307.113222565102</v>
      </c>
      <c r="D138" s="90">
        <v>0</v>
      </c>
      <c r="E138" s="90">
        <v>0</v>
      </c>
      <c r="F138" s="90">
        <v>-11.8237527</v>
      </c>
      <c r="G138" s="90">
        <v>17303.797666349357</v>
      </c>
    </row>
    <row r="139" spans="1:7" ht="15.75" thickBot="1" x14ac:dyDescent="0.3">
      <c r="A139" s="272" t="str">
        <f>[2]Notes!$C$9</f>
        <v>2017-18</v>
      </c>
      <c r="B139" s="272"/>
      <c r="C139" s="272"/>
      <c r="D139" s="272"/>
      <c r="E139" s="272"/>
      <c r="F139" s="272"/>
      <c r="G139" s="272"/>
    </row>
    <row r="140" spans="1:7" x14ac:dyDescent="0.25">
      <c r="A140" s="77" t="s">
        <v>116</v>
      </c>
      <c r="B140" s="267" t="s">
        <v>358</v>
      </c>
      <c r="C140" s="267"/>
      <c r="D140" s="267"/>
      <c r="E140" s="267"/>
      <c r="F140" s="267"/>
      <c r="G140" s="267"/>
    </row>
    <row r="141" spans="1:7" ht="24" thickBot="1" x14ac:dyDescent="0.3">
      <c r="A141" s="80"/>
      <c r="B141" s="230" t="s">
        <v>359</v>
      </c>
      <c r="C141" s="230" t="s">
        <v>360</v>
      </c>
      <c r="D141" s="230" t="s">
        <v>361</v>
      </c>
      <c r="E141" s="233" t="s">
        <v>362</v>
      </c>
      <c r="F141" s="230" t="s">
        <v>339</v>
      </c>
      <c r="G141" s="230" t="s">
        <v>13</v>
      </c>
    </row>
    <row r="142" spans="1:7" x14ac:dyDescent="0.25">
      <c r="A142" s="82" t="s">
        <v>120</v>
      </c>
      <c r="B142" s="83"/>
      <c r="C142" s="83"/>
      <c r="D142" s="83"/>
      <c r="E142" s="83"/>
      <c r="F142" s="83"/>
      <c r="G142" s="94"/>
    </row>
    <row r="143" spans="1:7" x14ac:dyDescent="0.25">
      <c r="A143" s="82" t="s">
        <v>121</v>
      </c>
      <c r="B143" s="83"/>
      <c r="C143" s="83"/>
      <c r="D143" s="83"/>
      <c r="E143" s="83"/>
      <c r="F143" s="83"/>
      <c r="G143" s="94"/>
    </row>
    <row r="144" spans="1:7" x14ac:dyDescent="0.25">
      <c r="A144" s="85" t="s">
        <v>122</v>
      </c>
      <c r="B144" s="231">
        <v>16.166269191722222</v>
      </c>
      <c r="C144" s="231">
        <v>56.607008026691702</v>
      </c>
      <c r="D144" s="231">
        <v>0</v>
      </c>
      <c r="E144" s="231">
        <v>0</v>
      </c>
      <c r="F144" s="231">
        <v>8.163254556040215</v>
      </c>
      <c r="G144" s="90">
        <v>80.936531774454139</v>
      </c>
    </row>
    <row r="145" spans="1:7" x14ac:dyDescent="0.25">
      <c r="A145" s="85" t="s">
        <v>123</v>
      </c>
      <c r="B145" s="231">
        <v>16.166269191722222</v>
      </c>
      <c r="C145" s="231">
        <v>56.607008026691702</v>
      </c>
      <c r="D145" s="231">
        <v>0</v>
      </c>
      <c r="E145" s="231">
        <v>0</v>
      </c>
      <c r="F145" s="231">
        <v>8.163254556040215</v>
      </c>
      <c r="G145" s="90">
        <v>80.936531774454139</v>
      </c>
    </row>
    <row r="146" spans="1:7" x14ac:dyDescent="0.25">
      <c r="A146" s="85" t="s">
        <v>124</v>
      </c>
      <c r="B146" s="231">
        <v>16.166269191722222</v>
      </c>
      <c r="C146" s="231">
        <v>56.607008026691702</v>
      </c>
      <c r="D146" s="231">
        <v>0</v>
      </c>
      <c r="E146" s="231">
        <v>0</v>
      </c>
      <c r="F146" s="231">
        <v>8.163254556040215</v>
      </c>
      <c r="G146" s="90">
        <v>80.936531774454139</v>
      </c>
    </row>
    <row r="147" spans="1:7" x14ac:dyDescent="0.25">
      <c r="A147" s="85" t="s">
        <v>125</v>
      </c>
      <c r="B147" s="231">
        <v>34.813515071183332</v>
      </c>
      <c r="C147" s="231">
        <v>78.948058430475598</v>
      </c>
      <c r="D147" s="231">
        <v>0</v>
      </c>
      <c r="E147" s="231">
        <v>0</v>
      </c>
      <c r="F147" s="231">
        <v>9.7181601857621605</v>
      </c>
      <c r="G147" s="90">
        <v>123.47973368742109</v>
      </c>
    </row>
    <row r="148" spans="1:7" x14ac:dyDescent="0.25">
      <c r="A148" s="85" t="s">
        <v>126</v>
      </c>
      <c r="B148" s="231">
        <v>19.789412008100005</v>
      </c>
      <c r="C148" s="231">
        <v>83.884249504151256</v>
      </c>
      <c r="D148" s="231">
        <v>0</v>
      </c>
      <c r="E148" s="231">
        <v>0</v>
      </c>
      <c r="F148" s="231">
        <v>8.1632545560402132</v>
      </c>
      <c r="G148" s="90">
        <v>111.83691606829147</v>
      </c>
    </row>
    <row r="149" spans="1:7" x14ac:dyDescent="0.25">
      <c r="A149" s="87" t="s">
        <v>127</v>
      </c>
      <c r="B149" s="231">
        <v>31.418805645150002</v>
      </c>
      <c r="C149" s="231">
        <v>87.136201981126263</v>
      </c>
      <c r="D149" s="231">
        <v>0</v>
      </c>
      <c r="E149" s="231">
        <v>0</v>
      </c>
      <c r="F149" s="231">
        <v>8.1632545560402132</v>
      </c>
      <c r="G149" s="90">
        <v>126.71826218231648</v>
      </c>
    </row>
    <row r="150" spans="1:7" x14ac:dyDescent="0.25">
      <c r="A150" s="87" t="s">
        <v>128</v>
      </c>
      <c r="B150" s="231">
        <v>21.058731616766668</v>
      </c>
      <c r="C150" s="231">
        <v>38.04084639948875</v>
      </c>
      <c r="D150" s="231">
        <v>0</v>
      </c>
      <c r="E150" s="231">
        <v>0</v>
      </c>
      <c r="F150" s="231">
        <v>4.0816272780201075</v>
      </c>
      <c r="G150" s="90">
        <v>63.181205294275529</v>
      </c>
    </row>
    <row r="151" spans="1:7" x14ac:dyDescent="0.25">
      <c r="A151" s="85" t="s">
        <v>129</v>
      </c>
      <c r="B151" s="231">
        <v>121.19825138812161</v>
      </c>
      <c r="C151" s="231">
        <v>175.22896948114857</v>
      </c>
      <c r="D151" s="231">
        <v>0</v>
      </c>
      <c r="E151" s="231">
        <v>0</v>
      </c>
      <c r="F151" s="231">
        <v>22.279159255954191</v>
      </c>
      <c r="G151" s="90">
        <v>318.70638012522437</v>
      </c>
    </row>
    <row r="152" spans="1:7" x14ac:dyDescent="0.25">
      <c r="A152" s="85" t="s">
        <v>130</v>
      </c>
      <c r="B152" s="231">
        <v>121.19825138812159</v>
      </c>
      <c r="C152" s="231">
        <v>203.12744983177126</v>
      </c>
      <c r="D152" s="231">
        <v>0</v>
      </c>
      <c r="E152" s="231">
        <v>0</v>
      </c>
      <c r="F152" s="231">
        <v>22.279159255954191</v>
      </c>
      <c r="G152" s="90">
        <v>346.60486047584703</v>
      </c>
    </row>
    <row r="153" spans="1:7" x14ac:dyDescent="0.25">
      <c r="A153" s="85" t="s">
        <v>131</v>
      </c>
      <c r="B153" s="231">
        <v>121.19825138812161</v>
      </c>
      <c r="C153" s="231">
        <v>203.12792618870785</v>
      </c>
      <c r="D153" s="231">
        <v>0</v>
      </c>
      <c r="E153" s="231">
        <v>0</v>
      </c>
      <c r="F153" s="231">
        <v>22.279159255954195</v>
      </c>
      <c r="G153" s="90">
        <v>346.60533683278362</v>
      </c>
    </row>
    <row r="154" spans="1:7" x14ac:dyDescent="0.25">
      <c r="A154" s="85" t="s">
        <v>132</v>
      </c>
      <c r="B154" s="231">
        <v>178.38383930912161</v>
      </c>
      <c r="C154" s="231">
        <v>405.88065566436745</v>
      </c>
      <c r="D154" s="231">
        <v>0</v>
      </c>
      <c r="E154" s="231">
        <v>0</v>
      </c>
      <c r="F154" s="231">
        <v>46.41491511657123</v>
      </c>
      <c r="G154" s="90">
        <v>630.67941009006029</v>
      </c>
    </row>
    <row r="155" spans="1:7" x14ac:dyDescent="0.25">
      <c r="A155" s="85" t="s">
        <v>133</v>
      </c>
      <c r="B155" s="231">
        <v>340.94915827262832</v>
      </c>
      <c r="C155" s="231">
        <v>471.65291990797141</v>
      </c>
      <c r="D155" s="231">
        <v>0</v>
      </c>
      <c r="E155" s="231">
        <v>0</v>
      </c>
      <c r="F155" s="231">
        <v>46.414915116571223</v>
      </c>
      <c r="G155" s="90">
        <v>859.01699329717098</v>
      </c>
    </row>
    <row r="156" spans="1:7" x14ac:dyDescent="0.25">
      <c r="A156" s="85" t="s">
        <v>134</v>
      </c>
      <c r="B156" s="231">
        <v>33.602313118000005</v>
      </c>
      <c r="C156" s="231">
        <v>67.115471920411295</v>
      </c>
      <c r="D156" s="231">
        <v>0</v>
      </c>
      <c r="E156" s="231">
        <v>0</v>
      </c>
      <c r="F156" s="231">
        <v>5.8018643895714046</v>
      </c>
      <c r="G156" s="90">
        <v>106.51964942798271</v>
      </c>
    </row>
    <row r="157" spans="1:7" x14ac:dyDescent="0.25">
      <c r="A157" s="85" t="s">
        <v>135</v>
      </c>
      <c r="B157" s="231" t="s">
        <v>363</v>
      </c>
      <c r="C157" s="231" t="s">
        <v>363</v>
      </c>
      <c r="D157" s="231" t="s">
        <v>363</v>
      </c>
      <c r="E157" s="231" t="s">
        <v>363</v>
      </c>
      <c r="F157" s="231" t="s">
        <v>363</v>
      </c>
      <c r="G157" s="90">
        <v>0</v>
      </c>
    </row>
    <row r="158" spans="1:7" x14ac:dyDescent="0.25">
      <c r="A158" s="87" t="s">
        <v>136</v>
      </c>
      <c r="B158" s="231">
        <v>352.49384752354325</v>
      </c>
      <c r="C158" s="231">
        <v>468.82730546815935</v>
      </c>
      <c r="D158" s="231">
        <v>0</v>
      </c>
      <c r="E158" s="231">
        <v>0</v>
      </c>
      <c r="F158" s="231">
        <v>46.414915116571237</v>
      </c>
      <c r="G158" s="90">
        <v>867.7360681082738</v>
      </c>
    </row>
    <row r="159" spans="1:7" x14ac:dyDescent="0.25">
      <c r="A159" s="87" t="s">
        <v>137</v>
      </c>
      <c r="B159" s="231">
        <v>545.00933240593338</v>
      </c>
      <c r="C159" s="231">
        <v>624.23376021342983</v>
      </c>
      <c r="D159" s="231">
        <v>0</v>
      </c>
      <c r="E159" s="231">
        <v>0</v>
      </c>
      <c r="F159" s="231">
        <v>0</v>
      </c>
      <c r="G159" s="90">
        <v>1169.2430926193633</v>
      </c>
    </row>
    <row r="160" spans="1:7" x14ac:dyDescent="0.25">
      <c r="A160" s="88" t="s">
        <v>258</v>
      </c>
      <c r="B160" s="231"/>
      <c r="C160" s="231"/>
      <c r="D160" s="231"/>
      <c r="E160" s="231"/>
      <c r="F160" s="231"/>
      <c r="G160" s="90">
        <v>0</v>
      </c>
    </row>
    <row r="161" spans="1:7" x14ac:dyDescent="0.25">
      <c r="A161" s="88" t="s">
        <v>259</v>
      </c>
      <c r="B161" s="231"/>
      <c r="C161" s="231"/>
      <c r="D161" s="231"/>
      <c r="E161" s="231"/>
      <c r="F161" s="231"/>
      <c r="G161" s="90">
        <v>0</v>
      </c>
    </row>
    <row r="162" spans="1:7" x14ac:dyDescent="0.25">
      <c r="A162" s="89" t="s">
        <v>138</v>
      </c>
      <c r="B162" s="90">
        <v>1969.6125167099581</v>
      </c>
      <c r="C162" s="90">
        <v>3077.0248390712841</v>
      </c>
      <c r="D162" s="90">
        <v>0</v>
      </c>
      <c r="E162" s="90">
        <v>0</v>
      </c>
      <c r="F162" s="90">
        <v>266.50014775113101</v>
      </c>
      <c r="G162" s="90">
        <v>5313.1375035323726</v>
      </c>
    </row>
    <row r="163" spans="1:7" x14ac:dyDescent="0.25">
      <c r="A163" s="85" t="s">
        <v>234</v>
      </c>
      <c r="B163" s="231">
        <v>5.3244656622406774</v>
      </c>
      <c r="C163" s="231">
        <v>0</v>
      </c>
      <c r="D163" s="231">
        <v>0</v>
      </c>
      <c r="E163" s="231">
        <v>0</v>
      </c>
      <c r="F163" s="231">
        <v>0</v>
      </c>
      <c r="G163" s="90">
        <v>5.3244656622406774</v>
      </c>
    </row>
    <row r="164" spans="1:7" x14ac:dyDescent="0.25">
      <c r="A164" s="85" t="s">
        <v>260</v>
      </c>
      <c r="B164" s="231">
        <v>2.6287648031593212</v>
      </c>
      <c r="C164" s="231">
        <v>0</v>
      </c>
      <c r="D164" s="231">
        <v>0</v>
      </c>
      <c r="E164" s="231">
        <v>0</v>
      </c>
      <c r="F164" s="231">
        <v>0</v>
      </c>
      <c r="G164" s="90">
        <v>2.6287648031593212</v>
      </c>
    </row>
    <row r="165" spans="1:7" x14ac:dyDescent="0.25">
      <c r="A165" s="85" t="s">
        <v>139</v>
      </c>
      <c r="B165" s="231" t="s">
        <v>363</v>
      </c>
      <c r="C165" s="231" t="s">
        <v>363</v>
      </c>
      <c r="D165" s="231" t="s">
        <v>363</v>
      </c>
      <c r="E165" s="231" t="s">
        <v>363</v>
      </c>
      <c r="F165" s="231" t="s">
        <v>363</v>
      </c>
      <c r="G165" s="90">
        <v>0</v>
      </c>
    </row>
    <row r="166" spans="1:7" x14ac:dyDescent="0.25">
      <c r="A166" s="85" t="s">
        <v>140</v>
      </c>
      <c r="B166" s="231" t="s">
        <v>363</v>
      </c>
      <c r="C166" s="231" t="s">
        <v>363</v>
      </c>
      <c r="D166" s="231" t="s">
        <v>363</v>
      </c>
      <c r="E166" s="231" t="s">
        <v>363</v>
      </c>
      <c r="F166" s="231" t="s">
        <v>363</v>
      </c>
      <c r="G166" s="90">
        <v>0</v>
      </c>
    </row>
    <row r="167" spans="1:7" x14ac:dyDescent="0.25">
      <c r="A167" s="85" t="s">
        <v>141</v>
      </c>
      <c r="B167" s="231" t="s">
        <v>363</v>
      </c>
      <c r="C167" s="231" t="s">
        <v>363</v>
      </c>
      <c r="D167" s="231" t="s">
        <v>363</v>
      </c>
      <c r="E167" s="231" t="s">
        <v>363</v>
      </c>
      <c r="F167" s="231" t="s">
        <v>363</v>
      </c>
      <c r="G167" s="90">
        <v>0</v>
      </c>
    </row>
    <row r="168" spans="1:7" x14ac:dyDescent="0.25">
      <c r="A168" s="85" t="s">
        <v>142</v>
      </c>
      <c r="B168" s="231" t="s">
        <v>363</v>
      </c>
      <c r="C168" s="231" t="s">
        <v>363</v>
      </c>
      <c r="D168" s="231" t="s">
        <v>363</v>
      </c>
      <c r="E168" s="231" t="s">
        <v>363</v>
      </c>
      <c r="F168" s="231" t="s">
        <v>363</v>
      </c>
      <c r="G168" s="90">
        <v>0</v>
      </c>
    </row>
    <row r="169" spans="1:7" x14ac:dyDescent="0.25">
      <c r="A169" s="85" t="s">
        <v>143</v>
      </c>
      <c r="B169" s="231">
        <v>93.983166253904571</v>
      </c>
      <c r="C169" s="231">
        <v>0</v>
      </c>
      <c r="D169" s="231">
        <v>0</v>
      </c>
      <c r="E169" s="231">
        <v>0</v>
      </c>
      <c r="F169" s="231">
        <v>75.712009538151008</v>
      </c>
      <c r="G169" s="90">
        <v>169.69517579205558</v>
      </c>
    </row>
    <row r="170" spans="1:7" x14ac:dyDescent="0.25">
      <c r="A170" s="85" t="s">
        <v>144</v>
      </c>
      <c r="B170" s="231" t="s">
        <v>363</v>
      </c>
      <c r="C170" s="231" t="s">
        <v>363</v>
      </c>
      <c r="D170" s="231" t="s">
        <v>363</v>
      </c>
      <c r="E170" s="231" t="s">
        <v>363</v>
      </c>
      <c r="F170" s="231" t="s">
        <v>363</v>
      </c>
      <c r="G170" s="90">
        <v>0</v>
      </c>
    </row>
    <row r="171" spans="1:7" x14ac:dyDescent="0.25">
      <c r="A171" s="85" t="s">
        <v>145</v>
      </c>
      <c r="B171" s="231">
        <v>6.9139161049954323</v>
      </c>
      <c r="C171" s="231">
        <v>0</v>
      </c>
      <c r="D171" s="231">
        <v>0</v>
      </c>
      <c r="E171" s="231">
        <v>0</v>
      </c>
      <c r="F171" s="231">
        <v>5.5697898139885487</v>
      </c>
      <c r="G171" s="90">
        <v>12.483705918983981</v>
      </c>
    </row>
    <row r="172" spans="1:7" x14ac:dyDescent="0.25">
      <c r="A172" s="85" t="s">
        <v>146</v>
      </c>
      <c r="B172" s="231">
        <v>8.547132641100001</v>
      </c>
      <c r="C172" s="231">
        <v>0</v>
      </c>
      <c r="D172" s="231">
        <v>0</v>
      </c>
      <c r="E172" s="231">
        <v>0</v>
      </c>
      <c r="F172" s="231">
        <v>2.506405416294847</v>
      </c>
      <c r="G172" s="90">
        <v>11.053538057394848</v>
      </c>
    </row>
    <row r="173" spans="1:7" x14ac:dyDescent="0.25">
      <c r="A173" s="85" t="s">
        <v>147</v>
      </c>
      <c r="B173" s="231">
        <v>4.807876101068377</v>
      </c>
      <c r="C173" s="231">
        <v>0</v>
      </c>
      <c r="D173" s="231">
        <v>0</v>
      </c>
      <c r="E173" s="231">
        <v>0</v>
      </c>
      <c r="F173" s="231">
        <v>0.92829830233142485</v>
      </c>
      <c r="G173" s="90">
        <v>5.7361744033998017</v>
      </c>
    </row>
    <row r="174" spans="1:7" x14ac:dyDescent="0.25">
      <c r="A174" s="85" t="s">
        <v>148</v>
      </c>
      <c r="B174" s="231" t="s">
        <v>363</v>
      </c>
      <c r="C174" s="231" t="s">
        <v>363</v>
      </c>
      <c r="D174" s="231" t="s">
        <v>363</v>
      </c>
      <c r="E174" s="231" t="s">
        <v>363</v>
      </c>
      <c r="F174" s="231" t="s">
        <v>363</v>
      </c>
      <c r="G174" s="90">
        <v>0</v>
      </c>
    </row>
    <row r="175" spans="1:7" x14ac:dyDescent="0.25">
      <c r="A175" s="85" t="s">
        <v>149</v>
      </c>
      <c r="B175" s="231" t="s">
        <v>363</v>
      </c>
      <c r="C175" s="231" t="s">
        <v>363</v>
      </c>
      <c r="D175" s="231" t="s">
        <v>363</v>
      </c>
      <c r="E175" s="231" t="s">
        <v>363</v>
      </c>
      <c r="F175" s="231" t="s">
        <v>363</v>
      </c>
      <c r="G175" s="90">
        <v>0</v>
      </c>
    </row>
    <row r="176" spans="1:7" x14ac:dyDescent="0.25">
      <c r="A176" s="85" t="s">
        <v>150</v>
      </c>
      <c r="B176" s="231">
        <v>7.2118141516025638</v>
      </c>
      <c r="C176" s="231">
        <v>0</v>
      </c>
      <c r="D176" s="231">
        <v>0</v>
      </c>
      <c r="E176" s="231">
        <v>0</v>
      </c>
      <c r="F176" s="231">
        <v>1.3924474534971367</v>
      </c>
      <c r="G176" s="90">
        <v>8.6042616050997012</v>
      </c>
    </row>
    <row r="177" spans="1:7" x14ac:dyDescent="0.25">
      <c r="A177" s="85" t="s">
        <v>151</v>
      </c>
      <c r="B177" s="231">
        <v>319.97952485889999</v>
      </c>
      <c r="C177" s="231">
        <v>0</v>
      </c>
      <c r="D177" s="231">
        <v>0</v>
      </c>
      <c r="E177" s="231">
        <v>0</v>
      </c>
      <c r="F177" s="231">
        <v>83.546847209828201</v>
      </c>
      <c r="G177" s="90">
        <v>403.52637206872816</v>
      </c>
    </row>
    <row r="178" spans="1:7" x14ac:dyDescent="0.25">
      <c r="A178" s="85" t="s">
        <v>152</v>
      </c>
      <c r="B178" s="231" t="s">
        <v>363</v>
      </c>
      <c r="C178" s="231" t="s">
        <v>363</v>
      </c>
      <c r="D178" s="231" t="s">
        <v>363</v>
      </c>
      <c r="E178" s="231" t="s">
        <v>363</v>
      </c>
      <c r="F178" s="231" t="s">
        <v>363</v>
      </c>
      <c r="G178" s="90">
        <v>0</v>
      </c>
    </row>
    <row r="179" spans="1:7" ht="23.25" x14ac:dyDescent="0.25">
      <c r="A179" s="85" t="s">
        <v>236</v>
      </c>
      <c r="B179" s="231">
        <v>42.146569858900016</v>
      </c>
      <c r="C179" s="231">
        <v>0</v>
      </c>
      <c r="D179" s="231">
        <v>0</v>
      </c>
      <c r="E179" s="231">
        <v>0</v>
      </c>
      <c r="F179" s="231">
        <v>10.861090137277673</v>
      </c>
      <c r="G179" s="90">
        <v>53.007659996177686</v>
      </c>
    </row>
    <row r="180" spans="1:7" x14ac:dyDescent="0.25">
      <c r="A180" s="85" t="s">
        <v>154</v>
      </c>
      <c r="B180" s="231">
        <v>206.20354014109998</v>
      </c>
      <c r="C180" s="231">
        <v>0</v>
      </c>
      <c r="D180" s="231">
        <v>0</v>
      </c>
      <c r="E180" s="231">
        <v>0</v>
      </c>
      <c r="F180" s="231">
        <v>0</v>
      </c>
      <c r="G180" s="90">
        <v>206.20354014109998</v>
      </c>
    </row>
    <row r="181" spans="1:7" x14ac:dyDescent="0.25">
      <c r="A181" s="92" t="s">
        <v>261</v>
      </c>
      <c r="B181" s="231">
        <v>5.1842709909615392</v>
      </c>
      <c r="C181" s="231">
        <v>0</v>
      </c>
      <c r="D181" s="231">
        <v>0</v>
      </c>
      <c r="E181" s="231">
        <v>0</v>
      </c>
      <c r="F181" s="231">
        <v>0.83546847209828223</v>
      </c>
      <c r="G181" s="90">
        <v>6.0197394630598211</v>
      </c>
    </row>
    <row r="182" spans="1:7" x14ac:dyDescent="0.25">
      <c r="A182" s="92" t="s">
        <v>155</v>
      </c>
      <c r="B182" s="231">
        <v>33.599560962500014</v>
      </c>
      <c r="C182" s="231">
        <v>0</v>
      </c>
      <c r="D182" s="231">
        <v>0</v>
      </c>
      <c r="E182" s="231">
        <v>0</v>
      </c>
      <c r="F182" s="231">
        <v>0</v>
      </c>
      <c r="G182" s="90">
        <v>33.599560962500014</v>
      </c>
    </row>
    <row r="183" spans="1:7" x14ac:dyDescent="0.25">
      <c r="A183" s="92" t="s">
        <v>232</v>
      </c>
      <c r="B183" s="231">
        <v>7.6613863974675249</v>
      </c>
      <c r="C183" s="231">
        <v>0</v>
      </c>
      <c r="D183" s="231">
        <v>0</v>
      </c>
      <c r="E183" s="231">
        <v>0</v>
      </c>
      <c r="F183" s="231">
        <v>1.0359809054018703</v>
      </c>
      <c r="G183" s="90">
        <v>8.6973673028693952</v>
      </c>
    </row>
    <row r="184" spans="1:7" x14ac:dyDescent="0.25">
      <c r="A184" s="92" t="s">
        <v>233</v>
      </c>
      <c r="B184" s="231" t="s">
        <v>363</v>
      </c>
      <c r="C184" s="231" t="s">
        <v>363</v>
      </c>
      <c r="D184" s="231" t="s">
        <v>363</v>
      </c>
      <c r="E184" s="231" t="s">
        <v>363</v>
      </c>
      <c r="F184" s="231" t="s">
        <v>363</v>
      </c>
      <c r="G184" s="90">
        <v>0</v>
      </c>
    </row>
    <row r="185" spans="1:7" x14ac:dyDescent="0.25">
      <c r="A185" s="92" t="s">
        <v>262</v>
      </c>
      <c r="B185" s="231" t="s">
        <v>363</v>
      </c>
      <c r="C185" s="231" t="s">
        <v>363</v>
      </c>
      <c r="D185" s="231" t="s">
        <v>363</v>
      </c>
      <c r="E185" s="231" t="s">
        <v>363</v>
      </c>
      <c r="F185" s="231" t="s">
        <v>363</v>
      </c>
      <c r="G185" s="90">
        <v>0</v>
      </c>
    </row>
    <row r="186" spans="1:7" x14ac:dyDescent="0.25">
      <c r="A186" s="89" t="s">
        <v>157</v>
      </c>
      <c r="B186" s="90">
        <v>744.19198892789996</v>
      </c>
      <c r="C186" s="90">
        <v>0</v>
      </c>
      <c r="D186" s="90">
        <v>0</v>
      </c>
      <c r="E186" s="90">
        <v>0</v>
      </c>
      <c r="F186" s="90">
        <v>182.38833724886899</v>
      </c>
      <c r="G186" s="90">
        <v>926.58032617676918</v>
      </c>
    </row>
    <row r="187" spans="1:7" x14ac:dyDescent="0.25">
      <c r="A187" s="93" t="s">
        <v>158</v>
      </c>
      <c r="B187" s="90">
        <v>2713.8045056378578</v>
      </c>
      <c r="C187" s="90">
        <v>3077.0248390712841</v>
      </c>
      <c r="D187" s="90">
        <v>0</v>
      </c>
      <c r="E187" s="90">
        <v>0</v>
      </c>
      <c r="F187" s="90">
        <v>448.888485</v>
      </c>
      <c r="G187" s="90">
        <v>6239.7178297091414</v>
      </c>
    </row>
    <row r="188" spans="1:7" x14ac:dyDescent="0.25">
      <c r="A188" s="93" t="s">
        <v>159</v>
      </c>
      <c r="B188" s="94"/>
      <c r="C188" s="94"/>
      <c r="D188" s="94"/>
      <c r="E188" s="94"/>
      <c r="F188" s="94"/>
      <c r="G188" s="94"/>
    </row>
    <row r="189" spans="1:7" x14ac:dyDescent="0.25">
      <c r="A189" s="93" t="s">
        <v>160</v>
      </c>
      <c r="B189" s="94"/>
      <c r="C189" s="94"/>
      <c r="D189" s="94"/>
      <c r="E189" s="94"/>
      <c r="F189" s="94"/>
      <c r="G189" s="94"/>
    </row>
    <row r="190" spans="1:7" x14ac:dyDescent="0.25">
      <c r="A190" s="93" t="s">
        <v>161</v>
      </c>
      <c r="B190" s="94"/>
      <c r="C190" s="94"/>
      <c r="D190" s="94"/>
      <c r="E190" s="94"/>
      <c r="F190" s="94"/>
      <c r="G190" s="94"/>
    </row>
    <row r="191" spans="1:7" x14ac:dyDescent="0.25">
      <c r="A191" s="87" t="s">
        <v>162</v>
      </c>
      <c r="B191" s="231">
        <v>113.07030030009997</v>
      </c>
      <c r="C191" s="231">
        <v>377.9931230448687</v>
      </c>
      <c r="D191" s="231">
        <v>0.59967499999999985</v>
      </c>
      <c r="E191" s="231">
        <v>0</v>
      </c>
      <c r="F191" s="231">
        <v>7.3371999999999979E-2</v>
      </c>
      <c r="G191" s="90">
        <v>491.73647034496867</v>
      </c>
    </row>
    <row r="192" spans="1:7" x14ac:dyDescent="0.25">
      <c r="A192" s="87" t="s">
        <v>163</v>
      </c>
      <c r="B192" s="231">
        <v>31.67553540195</v>
      </c>
      <c r="C192" s="231">
        <v>97.099169866467321</v>
      </c>
      <c r="D192" s="231">
        <v>0</v>
      </c>
      <c r="E192" s="231">
        <v>0</v>
      </c>
      <c r="F192" s="231">
        <v>3.5275000000000001E-2</v>
      </c>
      <c r="G192" s="90">
        <v>128.80998026841735</v>
      </c>
    </row>
    <row r="193" spans="1:7" x14ac:dyDescent="0.25">
      <c r="A193" s="93" t="s">
        <v>164</v>
      </c>
      <c r="B193" s="90">
        <v>144.74583570204999</v>
      </c>
      <c r="C193" s="90">
        <v>475.09229291133602</v>
      </c>
      <c r="D193" s="90">
        <v>0.59967499999999985</v>
      </c>
      <c r="E193" s="90">
        <v>0</v>
      </c>
      <c r="F193" s="90">
        <v>0.10864699999999998</v>
      </c>
      <c r="G193" s="90">
        <v>620.54645061338601</v>
      </c>
    </row>
    <row r="194" spans="1:7" x14ac:dyDescent="0.25">
      <c r="A194" s="93" t="s">
        <v>165</v>
      </c>
      <c r="B194" s="96"/>
      <c r="C194" s="96"/>
      <c r="D194" s="96"/>
      <c r="E194" s="96"/>
      <c r="F194" s="96"/>
      <c r="G194" s="96"/>
    </row>
    <row r="195" spans="1:7" x14ac:dyDescent="0.25">
      <c r="A195" s="98" t="s">
        <v>166</v>
      </c>
      <c r="B195" s="231"/>
      <c r="C195" s="231"/>
      <c r="D195" s="231"/>
      <c r="E195" s="231"/>
      <c r="F195" s="231"/>
      <c r="G195" s="90">
        <v>0</v>
      </c>
    </row>
    <row r="196" spans="1:7" x14ac:dyDescent="0.25">
      <c r="A196" s="98" t="s">
        <v>167</v>
      </c>
      <c r="B196" s="231"/>
      <c r="C196" s="231"/>
      <c r="D196" s="231"/>
      <c r="E196" s="231"/>
      <c r="F196" s="231"/>
      <c r="G196" s="90">
        <v>0</v>
      </c>
    </row>
    <row r="197" spans="1:7" x14ac:dyDescent="0.25">
      <c r="A197" s="98" t="s">
        <v>168</v>
      </c>
      <c r="B197" s="231"/>
      <c r="C197" s="231"/>
      <c r="D197" s="231"/>
      <c r="E197" s="231"/>
      <c r="F197" s="231"/>
      <c r="G197" s="90">
        <v>0</v>
      </c>
    </row>
    <row r="198" spans="1:7" x14ac:dyDescent="0.25">
      <c r="A198" s="98" t="s">
        <v>169</v>
      </c>
      <c r="B198" s="231">
        <v>72.807846783900004</v>
      </c>
      <c r="C198" s="231">
        <v>152.06837274034163</v>
      </c>
      <c r="D198" s="231">
        <v>0</v>
      </c>
      <c r="E198" s="231">
        <v>0</v>
      </c>
      <c r="F198" s="231">
        <v>4.6563000000000007E-2</v>
      </c>
      <c r="G198" s="90">
        <v>224.92278252424163</v>
      </c>
    </row>
    <row r="199" spans="1:7" x14ac:dyDescent="0.25">
      <c r="A199" s="98" t="s">
        <v>170</v>
      </c>
      <c r="B199" s="231"/>
      <c r="C199" s="231"/>
      <c r="D199" s="231"/>
      <c r="E199" s="231"/>
      <c r="F199" s="231"/>
      <c r="G199" s="90">
        <v>0</v>
      </c>
    </row>
    <row r="200" spans="1:7" x14ac:dyDescent="0.25">
      <c r="A200" s="93" t="s">
        <v>171</v>
      </c>
      <c r="B200" s="90">
        <v>72.807846783900004</v>
      </c>
      <c r="C200" s="90">
        <v>152.06837274034163</v>
      </c>
      <c r="D200" s="90">
        <v>0</v>
      </c>
      <c r="E200" s="90">
        <v>0</v>
      </c>
      <c r="F200" s="90">
        <v>4.6563000000000007E-2</v>
      </c>
      <c r="G200" s="90">
        <v>224.92278252424163</v>
      </c>
    </row>
    <row r="201" spans="1:7" x14ac:dyDescent="0.25">
      <c r="A201" s="93" t="s">
        <v>172</v>
      </c>
      <c r="B201" s="90">
        <v>217.55368248594999</v>
      </c>
      <c r="C201" s="90">
        <v>627.16066565167762</v>
      </c>
      <c r="D201" s="90">
        <v>0.59967499999999985</v>
      </c>
      <c r="E201" s="90">
        <v>0</v>
      </c>
      <c r="F201" s="90">
        <v>0.15520999999999999</v>
      </c>
      <c r="G201" s="90">
        <v>845.46923313762761</v>
      </c>
    </row>
    <row r="202" spans="1:7" x14ac:dyDescent="0.25">
      <c r="A202" s="93" t="s">
        <v>173</v>
      </c>
      <c r="B202" s="83"/>
      <c r="C202" s="83"/>
      <c r="D202" s="83"/>
      <c r="E202" s="83"/>
      <c r="F202" s="83"/>
      <c r="G202" s="94"/>
    </row>
    <row r="203" spans="1:7" x14ac:dyDescent="0.25">
      <c r="A203" s="87" t="s">
        <v>174</v>
      </c>
      <c r="B203" s="231">
        <v>17.025550146600004</v>
      </c>
      <c r="C203" s="231">
        <v>26.198755625687792</v>
      </c>
      <c r="D203" s="231">
        <v>0</v>
      </c>
      <c r="E203" s="231">
        <v>0</v>
      </c>
      <c r="F203" s="231">
        <v>1.1993499999999999E-3</v>
      </c>
      <c r="G203" s="90">
        <v>43.225505122287792</v>
      </c>
    </row>
    <row r="204" spans="1:7" x14ac:dyDescent="0.25">
      <c r="A204" s="87" t="s">
        <v>175</v>
      </c>
      <c r="B204" s="231">
        <v>29.563481110200001</v>
      </c>
      <c r="C204" s="231">
        <v>53.723901059160376</v>
      </c>
      <c r="D204" s="231">
        <v>0</v>
      </c>
      <c r="E204" s="231">
        <v>0</v>
      </c>
      <c r="F204" s="231">
        <v>2.8219999999999999E-3</v>
      </c>
      <c r="G204" s="90">
        <v>83.290204169360365</v>
      </c>
    </row>
    <row r="205" spans="1:7" x14ac:dyDescent="0.25">
      <c r="A205" s="93" t="s">
        <v>176</v>
      </c>
      <c r="B205" s="90">
        <v>46.589031256800006</v>
      </c>
      <c r="C205" s="90">
        <v>79.922656684848164</v>
      </c>
      <c r="D205" s="90">
        <v>0</v>
      </c>
      <c r="E205" s="90">
        <v>0</v>
      </c>
      <c r="F205" s="90">
        <v>4.0213499999999999E-3</v>
      </c>
      <c r="G205" s="90">
        <v>126.51570929164816</v>
      </c>
    </row>
    <row r="206" spans="1:7" x14ac:dyDescent="0.25">
      <c r="A206" s="93" t="s">
        <v>177</v>
      </c>
      <c r="B206" s="83"/>
      <c r="C206" s="83"/>
      <c r="D206" s="83"/>
      <c r="E206" s="83"/>
      <c r="F206" s="83"/>
      <c r="G206" s="96"/>
    </row>
    <row r="207" spans="1:7" x14ac:dyDescent="0.25">
      <c r="A207" s="87" t="s">
        <v>178</v>
      </c>
      <c r="B207" s="231">
        <v>0</v>
      </c>
      <c r="C207" s="231">
        <v>40.55778791573514</v>
      </c>
      <c r="D207" s="231">
        <v>0</v>
      </c>
      <c r="E207" s="231">
        <v>0</v>
      </c>
      <c r="F207" s="231">
        <v>4.3599900000000011E-3</v>
      </c>
      <c r="G207" s="90">
        <v>40.562147905735138</v>
      </c>
    </row>
    <row r="208" spans="1:7" x14ac:dyDescent="0.25">
      <c r="A208" s="87" t="s">
        <v>179</v>
      </c>
      <c r="B208" s="231">
        <v>0</v>
      </c>
      <c r="C208" s="231">
        <v>119.75966089685025</v>
      </c>
      <c r="D208" s="231">
        <v>0</v>
      </c>
      <c r="E208" s="231">
        <v>0</v>
      </c>
      <c r="F208" s="231">
        <v>1.4893104999999998E-2</v>
      </c>
      <c r="G208" s="90">
        <v>119.77455400185025</v>
      </c>
    </row>
    <row r="209" spans="1:7" x14ac:dyDescent="0.25">
      <c r="A209" s="87" t="s">
        <v>180</v>
      </c>
      <c r="B209" s="231">
        <v>0</v>
      </c>
      <c r="C209" s="231">
        <v>127.88532664779038</v>
      </c>
      <c r="D209" s="231">
        <v>0</v>
      </c>
      <c r="E209" s="231">
        <v>0</v>
      </c>
      <c r="F209" s="231">
        <v>1.4893104999999998E-2</v>
      </c>
      <c r="G209" s="90">
        <v>127.90021975279038</v>
      </c>
    </row>
    <row r="210" spans="1:7" x14ac:dyDescent="0.25">
      <c r="A210" s="93" t="s">
        <v>181</v>
      </c>
      <c r="B210" s="90">
        <v>0</v>
      </c>
      <c r="C210" s="90">
        <v>288.20277546037573</v>
      </c>
      <c r="D210" s="90">
        <v>0</v>
      </c>
      <c r="E210" s="90">
        <v>0</v>
      </c>
      <c r="F210" s="90">
        <v>3.4146199999999995E-2</v>
      </c>
      <c r="G210" s="90">
        <v>288.23692166037574</v>
      </c>
    </row>
    <row r="211" spans="1:7" x14ac:dyDescent="0.25">
      <c r="A211" s="93" t="s">
        <v>182</v>
      </c>
      <c r="B211" s="83"/>
      <c r="C211" s="83"/>
      <c r="D211" s="83"/>
      <c r="E211" s="83"/>
      <c r="F211" s="83"/>
      <c r="G211" s="96"/>
    </row>
    <row r="212" spans="1:7" x14ac:dyDescent="0.25">
      <c r="A212" s="87" t="s">
        <v>183</v>
      </c>
      <c r="B212" s="231">
        <v>261.55021373935</v>
      </c>
      <c r="C212" s="231">
        <v>511.05589144294066</v>
      </c>
      <c r="D212" s="231">
        <v>0.91475129999999993</v>
      </c>
      <c r="E212" s="231">
        <v>0</v>
      </c>
      <c r="F212" s="231">
        <v>4.233E-2</v>
      </c>
      <c r="G212" s="90">
        <v>773.56318648229069</v>
      </c>
    </row>
    <row r="213" spans="1:7" x14ac:dyDescent="0.25">
      <c r="A213" s="87" t="s">
        <v>184</v>
      </c>
      <c r="B213" s="231">
        <v>159.01796559879998</v>
      </c>
      <c r="C213" s="231">
        <v>119.74278075644196</v>
      </c>
      <c r="D213" s="231">
        <v>0</v>
      </c>
      <c r="E213" s="231">
        <v>0</v>
      </c>
      <c r="F213" s="231">
        <v>4.2329999999999986E-2</v>
      </c>
      <c r="G213" s="90">
        <v>278.80307635524196</v>
      </c>
    </row>
    <row r="214" spans="1:7" x14ac:dyDescent="0.25">
      <c r="A214" s="93" t="s">
        <v>185</v>
      </c>
      <c r="B214" s="90">
        <v>420.56817933815</v>
      </c>
      <c r="C214" s="90">
        <v>630.79867219938262</v>
      </c>
      <c r="D214" s="90">
        <v>0.91475129999999993</v>
      </c>
      <c r="E214" s="90">
        <v>0</v>
      </c>
      <c r="F214" s="90">
        <v>8.4659999999999985E-2</v>
      </c>
      <c r="G214" s="90">
        <v>1052.3662628375325</v>
      </c>
    </row>
    <row r="215" spans="1:7" x14ac:dyDescent="0.25">
      <c r="A215" s="93" t="s">
        <v>186</v>
      </c>
      <c r="B215" s="83"/>
      <c r="C215" s="83"/>
      <c r="D215" s="83"/>
      <c r="E215" s="83"/>
      <c r="F215" s="83"/>
      <c r="G215" s="96"/>
    </row>
    <row r="216" spans="1:7" x14ac:dyDescent="0.25">
      <c r="A216" s="114" t="s">
        <v>263</v>
      </c>
      <c r="B216" s="231">
        <v>73.734747076099993</v>
      </c>
      <c r="C216" s="231">
        <v>89.571754716977296</v>
      </c>
      <c r="D216" s="231">
        <v>0</v>
      </c>
      <c r="E216" s="231">
        <v>0</v>
      </c>
      <c r="F216" s="231">
        <v>2.4057549999999997E-2</v>
      </c>
      <c r="G216" s="90">
        <v>163.33055934307731</v>
      </c>
    </row>
    <row r="217" spans="1:7" x14ac:dyDescent="0.25">
      <c r="A217" s="114" t="s">
        <v>264</v>
      </c>
      <c r="B217" s="231">
        <v>107.62600703170001</v>
      </c>
      <c r="C217" s="231">
        <v>59.158669063662373</v>
      </c>
      <c r="D217" s="231">
        <v>0</v>
      </c>
      <c r="E217" s="231">
        <v>0</v>
      </c>
      <c r="F217" s="231">
        <v>2.8220000000000009E-2</v>
      </c>
      <c r="G217" s="90">
        <v>166.81289609536239</v>
      </c>
    </row>
    <row r="218" spans="1:7" x14ac:dyDescent="0.25">
      <c r="A218" s="110" t="s">
        <v>265</v>
      </c>
      <c r="B218" s="231">
        <v>0</v>
      </c>
      <c r="C218" s="231">
        <v>63.247502194769375</v>
      </c>
      <c r="D218" s="231">
        <v>30.054300000000008</v>
      </c>
      <c r="E218" s="231">
        <v>0</v>
      </c>
      <c r="F218" s="231">
        <v>1.0582500000000002E-2</v>
      </c>
      <c r="G218" s="90">
        <v>93.312384694769378</v>
      </c>
    </row>
    <row r="219" spans="1:7" x14ac:dyDescent="0.25">
      <c r="A219" s="88" t="s">
        <v>266</v>
      </c>
      <c r="B219" s="107">
        <v>0</v>
      </c>
      <c r="C219" s="107">
        <v>225.6889389936</v>
      </c>
      <c r="D219" s="107">
        <v>0</v>
      </c>
      <c r="E219" s="107">
        <v>0</v>
      </c>
      <c r="F219" s="107">
        <v>1.05825E-2</v>
      </c>
      <c r="G219" s="90">
        <v>225.6995214936</v>
      </c>
    </row>
    <row r="220" spans="1:7" x14ac:dyDescent="0.25">
      <c r="A220" s="88" t="s">
        <v>267</v>
      </c>
      <c r="B220" s="231">
        <v>37.254355475248509</v>
      </c>
      <c r="C220" s="231">
        <v>10.071192755249999</v>
      </c>
      <c r="D220" s="231">
        <v>0</v>
      </c>
      <c r="E220" s="231">
        <v>0</v>
      </c>
      <c r="F220" s="231">
        <v>0</v>
      </c>
      <c r="G220" s="90">
        <v>47.325548230498512</v>
      </c>
    </row>
    <row r="221" spans="1:7" x14ac:dyDescent="0.25">
      <c r="A221" s="93" t="s">
        <v>187</v>
      </c>
      <c r="B221" s="90">
        <v>903.32600266394854</v>
      </c>
      <c r="C221" s="90">
        <v>2073.8228277205435</v>
      </c>
      <c r="D221" s="90">
        <v>31.568726300000009</v>
      </c>
      <c r="E221" s="90">
        <v>0</v>
      </c>
      <c r="F221" s="90">
        <v>0.35148009999999996</v>
      </c>
      <c r="G221" s="90">
        <v>3009.0690367844913</v>
      </c>
    </row>
    <row r="222" spans="1:7" x14ac:dyDescent="0.25">
      <c r="A222" s="93" t="s">
        <v>188</v>
      </c>
      <c r="B222" s="94"/>
      <c r="C222" s="94"/>
      <c r="D222" s="94"/>
      <c r="E222" s="94"/>
      <c r="F222" s="94"/>
      <c r="G222" s="94"/>
    </row>
    <row r="223" spans="1:7" x14ac:dyDescent="0.25">
      <c r="A223" s="101" t="s">
        <v>189</v>
      </c>
      <c r="B223" s="231">
        <v>1.7378559629500001</v>
      </c>
      <c r="C223" s="231">
        <v>3.8597971590746001</v>
      </c>
      <c r="D223" s="231">
        <v>0</v>
      </c>
      <c r="E223" s="231">
        <v>0</v>
      </c>
      <c r="F223" s="231">
        <v>0</v>
      </c>
      <c r="G223" s="90">
        <v>5.5976531220246004</v>
      </c>
    </row>
    <row r="224" spans="1:7" x14ac:dyDescent="0.25">
      <c r="A224" s="101" t="s">
        <v>190</v>
      </c>
      <c r="B224" s="231" t="s">
        <v>363</v>
      </c>
      <c r="C224" s="231" t="s">
        <v>363</v>
      </c>
      <c r="D224" s="231" t="s">
        <v>363</v>
      </c>
      <c r="E224" s="231" t="s">
        <v>363</v>
      </c>
      <c r="F224" s="231" t="s">
        <v>363</v>
      </c>
      <c r="G224" s="90">
        <v>0</v>
      </c>
    </row>
    <row r="225" spans="1:7" x14ac:dyDescent="0.25">
      <c r="A225" s="101" t="s">
        <v>191</v>
      </c>
      <c r="B225" s="231">
        <v>3.5901434615000007</v>
      </c>
      <c r="C225" s="231">
        <v>12.837331241971867</v>
      </c>
      <c r="D225" s="231">
        <v>0</v>
      </c>
      <c r="E225" s="231">
        <v>0</v>
      </c>
      <c r="F225" s="231">
        <v>0</v>
      </c>
      <c r="G225" s="90">
        <v>16.427474703471869</v>
      </c>
    </row>
    <row r="226" spans="1:7" x14ac:dyDescent="0.25">
      <c r="A226" s="101" t="s">
        <v>192</v>
      </c>
      <c r="B226" s="231"/>
      <c r="C226" s="231"/>
      <c r="D226" s="231"/>
      <c r="E226" s="231"/>
      <c r="F226" s="231"/>
      <c r="G226" s="90">
        <v>0</v>
      </c>
    </row>
    <row r="227" spans="1:7" x14ac:dyDescent="0.25">
      <c r="A227" s="102" t="s">
        <v>193</v>
      </c>
      <c r="B227" s="90">
        <v>5.3279994244500006</v>
      </c>
      <c r="C227" s="90">
        <v>16.697128401046466</v>
      </c>
      <c r="D227" s="90">
        <v>0</v>
      </c>
      <c r="E227" s="90">
        <v>0</v>
      </c>
      <c r="F227" s="90">
        <v>0</v>
      </c>
      <c r="G227" s="90">
        <v>22.025127825496469</v>
      </c>
    </row>
    <row r="228" spans="1:7" x14ac:dyDescent="0.25">
      <c r="A228" s="93" t="s">
        <v>194</v>
      </c>
      <c r="B228" s="94"/>
      <c r="C228" s="94"/>
      <c r="D228" s="94"/>
      <c r="E228" s="94"/>
      <c r="F228" s="94"/>
      <c r="G228" s="94"/>
    </row>
    <row r="229" spans="1:7" x14ac:dyDescent="0.25">
      <c r="A229" s="103" t="s">
        <v>195</v>
      </c>
      <c r="B229" s="231"/>
      <c r="C229" s="231"/>
      <c r="D229" s="231"/>
      <c r="E229" s="231"/>
      <c r="F229" s="231"/>
      <c r="G229" s="90">
        <v>0</v>
      </c>
    </row>
    <row r="230" spans="1:7" x14ac:dyDescent="0.25">
      <c r="A230" s="103" t="s">
        <v>196</v>
      </c>
      <c r="B230" s="231"/>
      <c r="C230" s="231"/>
      <c r="D230" s="231"/>
      <c r="E230" s="231"/>
      <c r="F230" s="231"/>
      <c r="G230" s="90">
        <v>0</v>
      </c>
    </row>
    <row r="231" spans="1:7" x14ac:dyDescent="0.25">
      <c r="A231" s="103" t="s">
        <v>197</v>
      </c>
      <c r="B231" s="231"/>
      <c r="C231" s="231"/>
      <c r="D231" s="231"/>
      <c r="E231" s="231"/>
      <c r="F231" s="231"/>
      <c r="G231" s="90">
        <v>0</v>
      </c>
    </row>
    <row r="232" spans="1:7" x14ac:dyDescent="0.25">
      <c r="A232" s="103" t="s">
        <v>198</v>
      </c>
      <c r="B232" s="231"/>
      <c r="C232" s="231"/>
      <c r="D232" s="231"/>
      <c r="E232" s="231"/>
      <c r="F232" s="231"/>
      <c r="G232" s="90">
        <v>0</v>
      </c>
    </row>
    <row r="233" spans="1:7" x14ac:dyDescent="0.25">
      <c r="A233" s="103" t="s">
        <v>199</v>
      </c>
      <c r="B233" s="231"/>
      <c r="C233" s="231"/>
      <c r="D233" s="231"/>
      <c r="E233" s="231"/>
      <c r="F233" s="231"/>
      <c r="G233" s="90">
        <v>0</v>
      </c>
    </row>
    <row r="234" spans="1:7" x14ac:dyDescent="0.25">
      <c r="A234" s="103" t="s">
        <v>200</v>
      </c>
      <c r="B234" s="231"/>
      <c r="C234" s="231"/>
      <c r="D234" s="231"/>
      <c r="E234" s="231"/>
      <c r="F234" s="231"/>
      <c r="G234" s="90">
        <v>0</v>
      </c>
    </row>
    <row r="235" spans="1:7" x14ac:dyDescent="0.25">
      <c r="A235" s="103" t="s">
        <v>201</v>
      </c>
      <c r="B235" s="231"/>
      <c r="C235" s="231"/>
      <c r="D235" s="231"/>
      <c r="E235" s="231"/>
      <c r="F235" s="231"/>
      <c r="G235" s="90">
        <v>0</v>
      </c>
    </row>
    <row r="236" spans="1:7" x14ac:dyDescent="0.25">
      <c r="A236" s="103" t="s">
        <v>202</v>
      </c>
      <c r="B236" s="231"/>
      <c r="C236" s="231"/>
      <c r="D236" s="231"/>
      <c r="E236" s="231"/>
      <c r="F236" s="231"/>
      <c r="G236" s="90">
        <v>0</v>
      </c>
    </row>
    <row r="237" spans="1:7" x14ac:dyDescent="0.25">
      <c r="A237" s="103" t="s">
        <v>203</v>
      </c>
      <c r="B237" s="231"/>
      <c r="C237" s="231"/>
      <c r="D237" s="231"/>
      <c r="E237" s="231"/>
      <c r="F237" s="231"/>
      <c r="G237" s="90">
        <v>0</v>
      </c>
    </row>
    <row r="238" spans="1:7" x14ac:dyDescent="0.25">
      <c r="A238" s="93" t="s">
        <v>204</v>
      </c>
      <c r="B238" s="90">
        <v>0</v>
      </c>
      <c r="C238" s="90">
        <v>0</v>
      </c>
      <c r="D238" s="90">
        <v>0</v>
      </c>
      <c r="E238" s="90">
        <v>0</v>
      </c>
      <c r="F238" s="90">
        <v>0</v>
      </c>
      <c r="G238" s="90">
        <v>0</v>
      </c>
    </row>
    <row r="239" spans="1:7" x14ac:dyDescent="0.25">
      <c r="A239" s="93" t="s">
        <v>205</v>
      </c>
      <c r="B239" s="83"/>
      <c r="C239" s="83"/>
      <c r="D239" s="83"/>
      <c r="E239" s="83"/>
      <c r="F239" s="83"/>
      <c r="G239" s="96"/>
    </row>
    <row r="240" spans="1:7" x14ac:dyDescent="0.25">
      <c r="A240" s="103" t="s">
        <v>206</v>
      </c>
      <c r="B240" s="231">
        <v>0</v>
      </c>
      <c r="C240" s="231">
        <v>24.491353490000002</v>
      </c>
      <c r="D240" s="231">
        <v>0</v>
      </c>
      <c r="E240" s="231">
        <v>0</v>
      </c>
      <c r="F240" s="231">
        <v>0</v>
      </c>
      <c r="G240" s="90">
        <v>24.491353490000002</v>
      </c>
    </row>
    <row r="241" spans="1:7" x14ac:dyDescent="0.25">
      <c r="A241" s="103" t="s">
        <v>207</v>
      </c>
      <c r="B241" s="231">
        <v>0</v>
      </c>
      <c r="C241" s="231">
        <v>3.4891518599999998</v>
      </c>
      <c r="D241" s="231">
        <v>0</v>
      </c>
      <c r="E241" s="231">
        <v>0</v>
      </c>
      <c r="F241" s="231">
        <v>0</v>
      </c>
      <c r="G241" s="90">
        <v>3.4891518599999998</v>
      </c>
    </row>
    <row r="242" spans="1:7" x14ac:dyDescent="0.25">
      <c r="A242" s="103" t="s">
        <v>208</v>
      </c>
      <c r="B242" s="231">
        <v>0</v>
      </c>
      <c r="C242" s="231">
        <v>0</v>
      </c>
      <c r="D242" s="231">
        <v>0</v>
      </c>
      <c r="E242" s="231">
        <v>0</v>
      </c>
      <c r="F242" s="231">
        <v>0</v>
      </c>
      <c r="G242" s="90">
        <v>0</v>
      </c>
    </row>
    <row r="243" spans="1:7" x14ac:dyDescent="0.25">
      <c r="A243" s="103" t="s">
        <v>209</v>
      </c>
      <c r="B243" s="231">
        <v>0</v>
      </c>
      <c r="C243" s="231">
        <v>15.408431700000001</v>
      </c>
      <c r="D243" s="231">
        <v>0</v>
      </c>
      <c r="E243" s="231">
        <v>0</v>
      </c>
      <c r="F243" s="231">
        <v>0</v>
      </c>
      <c r="G243" s="90">
        <v>15.408431700000001</v>
      </c>
    </row>
    <row r="244" spans="1:7" x14ac:dyDescent="0.25">
      <c r="A244" s="103" t="s">
        <v>210</v>
      </c>
      <c r="B244" s="231">
        <v>0</v>
      </c>
      <c r="C244" s="231">
        <v>86.520006899999998</v>
      </c>
      <c r="D244" s="231">
        <v>0</v>
      </c>
      <c r="E244" s="231">
        <v>0</v>
      </c>
      <c r="F244" s="231">
        <v>0</v>
      </c>
      <c r="G244" s="90">
        <v>86.520006899999998</v>
      </c>
    </row>
    <row r="245" spans="1:7" x14ac:dyDescent="0.25">
      <c r="A245" s="103" t="s">
        <v>211</v>
      </c>
      <c r="B245" s="231">
        <v>0.46912582000000003</v>
      </c>
      <c r="C245" s="231">
        <v>0</v>
      </c>
      <c r="D245" s="231">
        <v>0</v>
      </c>
      <c r="E245" s="231">
        <v>0</v>
      </c>
      <c r="F245" s="231">
        <v>0</v>
      </c>
      <c r="G245" s="90">
        <v>0.46912582000000003</v>
      </c>
    </row>
    <row r="246" spans="1:7" x14ac:dyDescent="0.25">
      <c r="A246" s="103" t="s">
        <v>212</v>
      </c>
      <c r="B246" s="231">
        <v>0</v>
      </c>
      <c r="C246" s="231">
        <v>0</v>
      </c>
      <c r="D246" s="231">
        <v>0</v>
      </c>
      <c r="E246" s="231">
        <v>0</v>
      </c>
      <c r="F246" s="231">
        <v>0</v>
      </c>
      <c r="G246" s="90">
        <v>0</v>
      </c>
    </row>
    <row r="247" spans="1:7" x14ac:dyDescent="0.25">
      <c r="A247" s="103" t="s">
        <v>213</v>
      </c>
      <c r="B247" s="231">
        <v>0</v>
      </c>
      <c r="C247" s="231">
        <v>1515.8889304300772</v>
      </c>
      <c r="D247" s="231">
        <v>0</v>
      </c>
      <c r="E247" s="231">
        <v>0</v>
      </c>
      <c r="F247" s="231">
        <v>0</v>
      </c>
      <c r="G247" s="90">
        <v>1515.8889304300772</v>
      </c>
    </row>
    <row r="248" spans="1:7" x14ac:dyDescent="0.25">
      <c r="A248" s="93" t="s">
        <v>214</v>
      </c>
      <c r="B248" s="90">
        <v>0.46912582000000003</v>
      </c>
      <c r="C248" s="90">
        <v>1645.7978743800772</v>
      </c>
      <c r="D248" s="90">
        <v>0</v>
      </c>
      <c r="E248" s="90">
        <v>0</v>
      </c>
      <c r="F248" s="90">
        <v>0</v>
      </c>
      <c r="G248" s="90">
        <v>1646.2670002000771</v>
      </c>
    </row>
    <row r="249" spans="1:7" x14ac:dyDescent="0.25">
      <c r="A249" s="105" t="s">
        <v>215</v>
      </c>
      <c r="B249" s="83"/>
      <c r="C249" s="83"/>
      <c r="D249" s="83"/>
      <c r="E249" s="83"/>
      <c r="F249" s="83"/>
      <c r="G249" s="96"/>
    </row>
    <row r="250" spans="1:7" x14ac:dyDescent="0.25">
      <c r="A250" s="103" t="s">
        <v>216</v>
      </c>
      <c r="B250" s="231"/>
      <c r="C250" s="231"/>
      <c r="D250" s="231"/>
      <c r="E250" s="231"/>
      <c r="F250" s="231"/>
      <c r="G250" s="90">
        <v>0</v>
      </c>
    </row>
    <row r="251" spans="1:7" x14ac:dyDescent="0.25">
      <c r="A251" s="103" t="s">
        <v>217</v>
      </c>
      <c r="B251" s="231"/>
      <c r="C251" s="231"/>
      <c r="D251" s="231"/>
      <c r="E251" s="231"/>
      <c r="F251" s="231"/>
      <c r="G251" s="90">
        <v>0</v>
      </c>
    </row>
    <row r="252" spans="1:7" x14ac:dyDescent="0.25">
      <c r="A252" s="103" t="s">
        <v>218</v>
      </c>
      <c r="B252" s="231"/>
      <c r="C252" s="231"/>
      <c r="D252" s="231"/>
      <c r="E252" s="231"/>
      <c r="F252" s="231"/>
      <c r="G252" s="90">
        <v>0</v>
      </c>
    </row>
    <row r="253" spans="1:7" x14ac:dyDescent="0.25">
      <c r="A253" s="103" t="s">
        <v>219</v>
      </c>
      <c r="B253" s="231"/>
      <c r="C253" s="231"/>
      <c r="D253" s="231"/>
      <c r="E253" s="231"/>
      <c r="F253" s="231"/>
      <c r="G253" s="90">
        <v>0</v>
      </c>
    </row>
    <row r="254" spans="1:7" x14ac:dyDescent="0.25">
      <c r="A254" s="76" t="s">
        <v>268</v>
      </c>
      <c r="B254" s="231">
        <v>1012.4356813973999</v>
      </c>
      <c r="C254" s="231">
        <v>1298.8194075977096</v>
      </c>
      <c r="D254" s="231">
        <v>0</v>
      </c>
      <c r="E254" s="231">
        <v>0</v>
      </c>
      <c r="F254" s="231">
        <v>0.75488500000000003</v>
      </c>
      <c r="G254" s="90">
        <v>2312.0099739951092</v>
      </c>
    </row>
    <row r="255" spans="1:7" x14ac:dyDescent="0.25">
      <c r="A255" s="76" t="s">
        <v>269</v>
      </c>
      <c r="B255" s="231">
        <v>263.11565006265192</v>
      </c>
      <c r="C255" s="231">
        <v>272.92240721929113</v>
      </c>
      <c r="D255" s="231">
        <v>0.97313017714687511</v>
      </c>
      <c r="E255" s="231">
        <v>0</v>
      </c>
      <c r="F255" s="231">
        <v>0</v>
      </c>
      <c r="G255" s="90">
        <v>537.01118745909002</v>
      </c>
    </row>
    <row r="256" spans="1:7" x14ac:dyDescent="0.25">
      <c r="A256" s="104" t="s">
        <v>270</v>
      </c>
      <c r="B256" s="231">
        <v>1210.4569216666669</v>
      </c>
      <c r="C256" s="231">
        <v>409.90418978459991</v>
      </c>
      <c r="D256" s="231">
        <v>0</v>
      </c>
      <c r="E256" s="231">
        <v>0</v>
      </c>
      <c r="F256" s="231">
        <v>0</v>
      </c>
      <c r="G256" s="90">
        <v>1620.3611114512669</v>
      </c>
    </row>
    <row r="257" spans="1:7" x14ac:dyDescent="0.25">
      <c r="A257" s="92" t="s">
        <v>271</v>
      </c>
      <c r="B257" s="231">
        <v>821.04858726125008</v>
      </c>
      <c r="C257" s="231">
        <v>688.27282241145451</v>
      </c>
      <c r="D257" s="231">
        <v>0</v>
      </c>
      <c r="E257" s="231">
        <v>0</v>
      </c>
      <c r="F257" s="231">
        <v>0</v>
      </c>
      <c r="G257" s="90">
        <v>1509.3214096727047</v>
      </c>
    </row>
    <row r="258" spans="1:7" x14ac:dyDescent="0.25">
      <c r="A258" s="105" t="s">
        <v>220</v>
      </c>
      <c r="B258" s="90">
        <v>3307.0568403879688</v>
      </c>
      <c r="C258" s="90">
        <v>2669.9188270130553</v>
      </c>
      <c r="D258" s="90">
        <v>0.97313017714687511</v>
      </c>
      <c r="E258" s="90">
        <v>0</v>
      </c>
      <c r="F258" s="90">
        <v>0.75488500000000003</v>
      </c>
      <c r="G258" s="90">
        <v>5978.7036825781706</v>
      </c>
    </row>
    <row r="259" spans="1:7" x14ac:dyDescent="0.25">
      <c r="A259" s="93" t="s">
        <v>221</v>
      </c>
      <c r="B259" s="83"/>
      <c r="C259" s="83"/>
      <c r="D259" s="83"/>
      <c r="E259" s="83"/>
      <c r="F259" s="83"/>
      <c r="G259" s="96"/>
    </row>
    <row r="260" spans="1:7" x14ac:dyDescent="0.25">
      <c r="A260" s="103" t="s">
        <v>222</v>
      </c>
      <c r="B260" s="231"/>
      <c r="C260" s="231"/>
      <c r="D260" s="231"/>
      <c r="E260" s="231"/>
      <c r="F260" s="231"/>
      <c r="G260" s="90">
        <v>0</v>
      </c>
    </row>
    <row r="261" spans="1:7" ht="23.25" x14ac:dyDescent="0.25">
      <c r="A261" s="103" t="s">
        <v>223</v>
      </c>
      <c r="B261" s="231"/>
      <c r="C261" s="231"/>
      <c r="D261" s="231"/>
      <c r="E261" s="231"/>
      <c r="F261" s="231"/>
      <c r="G261" s="90">
        <v>0</v>
      </c>
    </row>
    <row r="262" spans="1:7" x14ac:dyDescent="0.25">
      <c r="A262" s="108" t="s">
        <v>224</v>
      </c>
      <c r="B262" s="231"/>
      <c r="C262" s="231"/>
      <c r="D262" s="231"/>
      <c r="E262" s="231"/>
      <c r="F262" s="231"/>
      <c r="G262" s="90">
        <v>0</v>
      </c>
    </row>
    <row r="263" spans="1:7" x14ac:dyDescent="0.25">
      <c r="A263" s="108" t="s">
        <v>225</v>
      </c>
      <c r="B263" s="231"/>
      <c r="C263" s="231"/>
      <c r="D263" s="231"/>
      <c r="E263" s="231"/>
      <c r="F263" s="231"/>
      <c r="G263" s="90">
        <v>0</v>
      </c>
    </row>
    <row r="264" spans="1:7" x14ac:dyDescent="0.25">
      <c r="A264" s="108" t="s">
        <v>226</v>
      </c>
      <c r="B264" s="107"/>
      <c r="C264" s="107"/>
      <c r="D264" s="107"/>
      <c r="E264" s="107"/>
      <c r="F264" s="107"/>
      <c r="G264" s="90">
        <v>0</v>
      </c>
    </row>
    <row r="265" spans="1:7" x14ac:dyDescent="0.25">
      <c r="A265" s="108" t="s">
        <v>227</v>
      </c>
      <c r="B265" s="107"/>
      <c r="C265" s="107"/>
      <c r="D265" s="107"/>
      <c r="E265" s="107"/>
      <c r="F265" s="107"/>
      <c r="G265" s="90">
        <v>0</v>
      </c>
    </row>
    <row r="266" spans="1:7" x14ac:dyDescent="0.25">
      <c r="A266" s="103" t="s">
        <v>228</v>
      </c>
      <c r="B266" s="107"/>
      <c r="C266" s="107"/>
      <c r="D266" s="107"/>
      <c r="E266" s="107"/>
      <c r="F266" s="107"/>
      <c r="G266" s="90">
        <v>0</v>
      </c>
    </row>
    <row r="267" spans="1:7" x14ac:dyDescent="0.25">
      <c r="A267" s="109" t="s">
        <v>229</v>
      </c>
      <c r="B267" s="107">
        <v>0</v>
      </c>
      <c r="C267" s="107">
        <v>1439.0287970884065</v>
      </c>
      <c r="D267" s="107">
        <v>0</v>
      </c>
      <c r="E267" s="107">
        <v>0</v>
      </c>
      <c r="F267" s="107">
        <v>124.03940766839997</v>
      </c>
      <c r="G267" s="90">
        <v>1563.0682047568064</v>
      </c>
    </row>
    <row r="268" spans="1:7" x14ac:dyDescent="0.25">
      <c r="A268" s="104" t="s">
        <v>272</v>
      </c>
      <c r="B268" s="107"/>
      <c r="C268" s="107">
        <v>-151.6874536656982</v>
      </c>
      <c r="D268" s="107"/>
      <c r="E268" s="107"/>
      <c r="F268" s="107"/>
      <c r="G268" s="90">
        <v>-151.6874536656982</v>
      </c>
    </row>
    <row r="269" spans="1:7" x14ac:dyDescent="0.25">
      <c r="A269" s="104" t="s">
        <v>273</v>
      </c>
      <c r="B269" s="231"/>
      <c r="C269" s="231"/>
      <c r="D269" s="231"/>
      <c r="E269" s="231"/>
      <c r="F269" s="231"/>
      <c r="G269" s="90">
        <v>0</v>
      </c>
    </row>
    <row r="270" spans="1:7" x14ac:dyDescent="0.25">
      <c r="A270" s="104" t="s">
        <v>274</v>
      </c>
      <c r="B270" s="231"/>
      <c r="C270" s="231"/>
      <c r="D270" s="231"/>
      <c r="E270" s="231"/>
      <c r="F270" s="231"/>
      <c r="G270" s="90">
        <v>0</v>
      </c>
    </row>
    <row r="271" spans="1:7" x14ac:dyDescent="0.25">
      <c r="A271" s="104" t="s">
        <v>275</v>
      </c>
      <c r="B271" s="231"/>
      <c r="C271" s="231"/>
      <c r="D271" s="231"/>
      <c r="E271" s="231"/>
      <c r="F271" s="231"/>
      <c r="G271" s="90">
        <v>0</v>
      </c>
    </row>
    <row r="272" spans="1:7" x14ac:dyDescent="0.25">
      <c r="A272" s="93" t="s">
        <v>230</v>
      </c>
      <c r="B272" s="90">
        <v>0</v>
      </c>
      <c r="C272" s="90">
        <v>1287.3413434227082</v>
      </c>
      <c r="D272" s="90">
        <v>0</v>
      </c>
      <c r="E272" s="90">
        <v>0</v>
      </c>
      <c r="F272" s="90">
        <v>124.03940766839997</v>
      </c>
      <c r="G272" s="90">
        <v>1411.3807510911081</v>
      </c>
    </row>
    <row r="273" spans="1:7" x14ac:dyDescent="0.25">
      <c r="A273" s="75" t="s">
        <v>231</v>
      </c>
      <c r="B273" s="90">
        <v>6929.9844739342252</v>
      </c>
      <c r="C273" s="90">
        <v>10770.602840008713</v>
      </c>
      <c r="D273" s="90">
        <v>32.541856477146887</v>
      </c>
      <c r="E273" s="90">
        <v>0</v>
      </c>
      <c r="F273" s="90">
        <v>574.03425776840004</v>
      </c>
      <c r="G273" s="90">
        <v>18307.163428188484</v>
      </c>
    </row>
    <row r="274" spans="1:7" ht="15.75" thickBot="1" x14ac:dyDescent="0.3">
      <c r="A274" s="111" t="str">
        <f>[3]Notes!$C$5</f>
        <v>Base Year</v>
      </c>
    </row>
    <row r="275" spans="1:7" x14ac:dyDescent="0.25">
      <c r="A275" s="269" t="s">
        <v>116</v>
      </c>
      <c r="B275" s="267" t="s">
        <v>358</v>
      </c>
      <c r="C275" s="267"/>
      <c r="D275" s="267"/>
      <c r="E275" s="267"/>
      <c r="F275" s="267"/>
      <c r="G275" s="267"/>
    </row>
    <row r="276" spans="1:7" ht="24" thickBot="1" x14ac:dyDescent="0.3">
      <c r="A276" s="270"/>
      <c r="B276" s="230" t="s">
        <v>359</v>
      </c>
      <c r="C276" s="233" t="s">
        <v>360</v>
      </c>
      <c r="D276" s="230" t="s">
        <v>361</v>
      </c>
      <c r="E276" s="233" t="s">
        <v>362</v>
      </c>
      <c r="F276" s="230" t="s">
        <v>339</v>
      </c>
      <c r="G276" s="230" t="s">
        <v>13</v>
      </c>
    </row>
    <row r="277" spans="1:7" x14ac:dyDescent="0.25">
      <c r="A277" s="82" t="s">
        <v>120</v>
      </c>
      <c r="B277" s="83"/>
      <c r="C277" s="83"/>
      <c r="D277" s="83"/>
      <c r="E277" s="83"/>
      <c r="F277" s="83"/>
      <c r="G277" s="94"/>
    </row>
    <row r="278" spans="1:7" x14ac:dyDescent="0.25">
      <c r="A278" s="82" t="s">
        <v>121</v>
      </c>
      <c r="B278" s="83"/>
      <c r="C278" s="83"/>
      <c r="D278" s="83"/>
      <c r="E278" s="83"/>
      <c r="F278" s="83"/>
      <c r="G278" s="94"/>
    </row>
    <row r="279" spans="1:7" x14ac:dyDescent="0.25">
      <c r="A279" s="85" t="s">
        <v>122</v>
      </c>
      <c r="B279" s="231"/>
      <c r="C279" s="231"/>
      <c r="D279" s="231"/>
      <c r="E279" s="231"/>
      <c r="F279" s="231"/>
      <c r="G279" s="90">
        <v>0</v>
      </c>
    </row>
    <row r="280" spans="1:7" x14ac:dyDescent="0.25">
      <c r="A280" s="85" t="s">
        <v>123</v>
      </c>
      <c r="B280" s="231"/>
      <c r="C280" s="231"/>
      <c r="D280" s="231"/>
      <c r="E280" s="231"/>
      <c r="F280" s="231"/>
      <c r="G280" s="90">
        <v>0</v>
      </c>
    </row>
    <row r="281" spans="1:7" x14ac:dyDescent="0.25">
      <c r="A281" s="85" t="s">
        <v>124</v>
      </c>
      <c r="B281" s="231"/>
      <c r="C281" s="231"/>
      <c r="D281" s="231"/>
      <c r="E281" s="231"/>
      <c r="F281" s="231"/>
      <c r="G281" s="90">
        <v>0</v>
      </c>
    </row>
    <row r="282" spans="1:7" x14ac:dyDescent="0.25">
      <c r="A282" s="85" t="s">
        <v>125</v>
      </c>
      <c r="B282" s="231"/>
      <c r="C282" s="231"/>
      <c r="D282" s="231"/>
      <c r="E282" s="231"/>
      <c r="F282" s="231"/>
      <c r="G282" s="90">
        <v>0</v>
      </c>
    </row>
    <row r="283" spans="1:7" x14ac:dyDescent="0.25">
      <c r="A283" s="85" t="s">
        <v>126</v>
      </c>
      <c r="B283" s="231"/>
      <c r="C283" s="231"/>
      <c r="D283" s="231"/>
      <c r="E283" s="231"/>
      <c r="F283" s="231"/>
      <c r="G283" s="90">
        <v>0</v>
      </c>
    </row>
    <row r="284" spans="1:7" x14ac:dyDescent="0.25">
      <c r="A284" s="87" t="s">
        <v>127</v>
      </c>
      <c r="B284" s="231"/>
      <c r="C284" s="231"/>
      <c r="D284" s="231"/>
      <c r="E284" s="231"/>
      <c r="F284" s="231"/>
      <c r="G284" s="90">
        <v>0</v>
      </c>
    </row>
    <row r="285" spans="1:7" x14ac:dyDescent="0.25">
      <c r="A285" s="87" t="s">
        <v>128</v>
      </c>
      <c r="B285" s="231"/>
      <c r="C285" s="231"/>
      <c r="D285" s="231"/>
      <c r="E285" s="231"/>
      <c r="F285" s="231"/>
      <c r="G285" s="90">
        <v>0</v>
      </c>
    </row>
    <row r="286" spans="1:7" x14ac:dyDescent="0.25">
      <c r="A286" s="85" t="s">
        <v>129</v>
      </c>
      <c r="B286" s="231">
        <v>94.349274767061118</v>
      </c>
      <c r="C286" s="231">
        <v>239.7613144019077</v>
      </c>
      <c r="D286" s="231"/>
      <c r="E286" s="231"/>
      <c r="F286" s="231"/>
      <c r="G286" s="90">
        <v>334.11058916896883</v>
      </c>
    </row>
    <row r="287" spans="1:7" x14ac:dyDescent="0.25">
      <c r="A287" s="85" t="s">
        <v>130</v>
      </c>
      <c r="B287" s="231">
        <v>94.349274767061118</v>
      </c>
      <c r="C287" s="231">
        <v>239.7613144019077</v>
      </c>
      <c r="D287" s="231"/>
      <c r="E287" s="231"/>
      <c r="F287" s="231"/>
      <c r="G287" s="90">
        <v>334.11058916896883</v>
      </c>
    </row>
    <row r="288" spans="1:7" x14ac:dyDescent="0.25">
      <c r="A288" s="85" t="s">
        <v>131</v>
      </c>
      <c r="B288" s="231">
        <v>94.349274767061118</v>
      </c>
      <c r="C288" s="231">
        <v>239.7613144019077</v>
      </c>
      <c r="D288" s="231"/>
      <c r="E288" s="231"/>
      <c r="F288" s="231"/>
      <c r="G288" s="90">
        <v>334.11058916896883</v>
      </c>
    </row>
    <row r="289" spans="1:7" x14ac:dyDescent="0.25">
      <c r="A289" s="85" t="s">
        <v>132</v>
      </c>
      <c r="B289" s="231">
        <v>194.68977974131667</v>
      </c>
      <c r="C289" s="231">
        <v>679.07560202170635</v>
      </c>
      <c r="D289" s="231"/>
      <c r="E289" s="231"/>
      <c r="F289" s="231"/>
      <c r="G289" s="90">
        <v>873.76538176302302</v>
      </c>
    </row>
    <row r="290" spans="1:7" x14ac:dyDescent="0.25">
      <c r="A290" s="85" t="s">
        <v>133</v>
      </c>
      <c r="B290" s="231">
        <v>348.69337525868337</v>
      </c>
      <c r="C290" s="231">
        <v>784.68725725969796</v>
      </c>
      <c r="D290" s="231"/>
      <c r="E290" s="231"/>
      <c r="F290" s="231"/>
      <c r="G290" s="90">
        <v>1133.3806325183814</v>
      </c>
    </row>
    <row r="291" spans="1:7" x14ac:dyDescent="0.25">
      <c r="A291" s="85" t="s">
        <v>134</v>
      </c>
      <c r="B291" s="231">
        <v>37.638424741316669</v>
      </c>
      <c r="C291" s="231">
        <v>76.719613225396856</v>
      </c>
      <c r="D291" s="231"/>
      <c r="E291" s="231"/>
      <c r="F291" s="231"/>
      <c r="G291" s="90">
        <v>114.35803796671352</v>
      </c>
    </row>
    <row r="292" spans="1:7" x14ac:dyDescent="0.25">
      <c r="A292" s="85" t="s">
        <v>135</v>
      </c>
      <c r="B292" s="231">
        <v>0</v>
      </c>
      <c r="C292" s="231">
        <v>0</v>
      </c>
      <c r="D292" s="231"/>
      <c r="E292" s="231"/>
      <c r="F292" s="231"/>
      <c r="G292" s="90">
        <v>0</v>
      </c>
    </row>
    <row r="293" spans="1:7" x14ac:dyDescent="0.25">
      <c r="A293" s="87" t="s">
        <v>136</v>
      </c>
      <c r="B293" s="231">
        <v>360.305905</v>
      </c>
      <c r="C293" s="231">
        <v>868.59273101895292</v>
      </c>
      <c r="D293" s="231"/>
      <c r="E293" s="231"/>
      <c r="F293" s="231"/>
      <c r="G293" s="90">
        <v>1228.8986360189529</v>
      </c>
    </row>
    <row r="294" spans="1:7" x14ac:dyDescent="0.25">
      <c r="A294" s="87" t="s">
        <v>137</v>
      </c>
      <c r="B294" s="231">
        <v>437.56875567838335</v>
      </c>
      <c r="C294" s="231">
        <v>751.0609213421493</v>
      </c>
      <c r="D294" s="231"/>
      <c r="E294" s="231"/>
      <c r="F294" s="231"/>
      <c r="G294" s="90">
        <v>1188.6296770205327</v>
      </c>
    </row>
    <row r="295" spans="1:7" x14ac:dyDescent="0.25">
      <c r="A295" s="88" t="s">
        <v>258</v>
      </c>
      <c r="B295" s="231">
        <v>0</v>
      </c>
      <c r="C295" s="231">
        <v>0</v>
      </c>
      <c r="D295" s="231"/>
      <c r="E295" s="231"/>
      <c r="F295" s="231"/>
      <c r="G295" s="90">
        <v>0</v>
      </c>
    </row>
    <row r="296" spans="1:7" x14ac:dyDescent="0.25">
      <c r="A296" s="88" t="s">
        <v>259</v>
      </c>
      <c r="B296" s="231">
        <v>228.37850247579999</v>
      </c>
      <c r="C296" s="231">
        <v>323.3159454663321</v>
      </c>
      <c r="D296" s="231"/>
      <c r="E296" s="231"/>
      <c r="F296" s="231"/>
      <c r="G296" s="90">
        <v>551.69444794213211</v>
      </c>
    </row>
    <row r="297" spans="1:7" x14ac:dyDescent="0.25">
      <c r="A297" s="125" t="s">
        <v>138</v>
      </c>
      <c r="B297" s="90">
        <v>1890.3225671966834</v>
      </c>
      <c r="C297" s="90">
        <v>4202.7360135399585</v>
      </c>
      <c r="D297" s="90">
        <v>0</v>
      </c>
      <c r="E297" s="90">
        <v>0</v>
      </c>
      <c r="F297" s="90">
        <v>0</v>
      </c>
      <c r="G297" s="90">
        <v>6093.0585807366424</v>
      </c>
    </row>
    <row r="298" spans="1:7" x14ac:dyDescent="0.25">
      <c r="A298" s="85" t="s">
        <v>234</v>
      </c>
      <c r="B298" s="231"/>
      <c r="C298" s="231"/>
      <c r="D298" s="231"/>
      <c r="E298" s="231"/>
      <c r="F298" s="231"/>
      <c r="G298" s="90">
        <v>0</v>
      </c>
    </row>
    <row r="299" spans="1:7" x14ac:dyDescent="0.25">
      <c r="A299" s="126" t="s">
        <v>260</v>
      </c>
      <c r="B299" s="231"/>
      <c r="C299" s="231"/>
      <c r="D299" s="231"/>
      <c r="E299" s="231"/>
      <c r="F299" s="231"/>
      <c r="G299" s="90">
        <v>0</v>
      </c>
    </row>
    <row r="300" spans="1:7" x14ac:dyDescent="0.25">
      <c r="A300" s="85" t="s">
        <v>139</v>
      </c>
      <c r="B300" s="231"/>
      <c r="C300" s="231"/>
      <c r="D300" s="231"/>
      <c r="E300" s="231"/>
      <c r="F300" s="231"/>
      <c r="G300" s="90">
        <v>0</v>
      </c>
    </row>
    <row r="301" spans="1:7" x14ac:dyDescent="0.25">
      <c r="A301" s="85" t="s">
        <v>140</v>
      </c>
      <c r="B301" s="231"/>
      <c r="C301" s="231"/>
      <c r="D301" s="231"/>
      <c r="E301" s="231"/>
      <c r="F301" s="231"/>
      <c r="G301" s="90">
        <v>0</v>
      </c>
    </row>
    <row r="302" spans="1:7" x14ac:dyDescent="0.25">
      <c r="A302" s="85" t="s">
        <v>141</v>
      </c>
      <c r="B302" s="231"/>
      <c r="C302" s="231"/>
      <c r="D302" s="231"/>
      <c r="E302" s="231"/>
      <c r="F302" s="231"/>
      <c r="G302" s="90">
        <v>0</v>
      </c>
    </row>
    <row r="303" spans="1:7" x14ac:dyDescent="0.25">
      <c r="A303" s="85" t="s">
        <v>142</v>
      </c>
      <c r="B303" s="231"/>
      <c r="C303" s="231"/>
      <c r="D303" s="231"/>
      <c r="E303" s="231"/>
      <c r="F303" s="231"/>
      <c r="G303" s="90">
        <v>0</v>
      </c>
    </row>
    <row r="304" spans="1:7" x14ac:dyDescent="0.25">
      <c r="A304" s="85" t="s">
        <v>143</v>
      </c>
      <c r="B304" s="231">
        <v>194.56051549381283</v>
      </c>
      <c r="C304" s="231">
        <v>0</v>
      </c>
      <c r="D304" s="231"/>
      <c r="E304" s="231"/>
      <c r="F304" s="231"/>
      <c r="G304" s="90">
        <v>194.56051549381283</v>
      </c>
    </row>
    <row r="305" spans="1:7" x14ac:dyDescent="0.25">
      <c r="A305" s="85" t="s">
        <v>144</v>
      </c>
      <c r="B305" s="231"/>
      <c r="C305" s="231"/>
      <c r="D305" s="231"/>
      <c r="E305" s="231"/>
      <c r="F305" s="231"/>
      <c r="G305" s="90">
        <v>0</v>
      </c>
    </row>
    <row r="306" spans="1:7" x14ac:dyDescent="0.25">
      <c r="A306" s="85" t="s">
        <v>145</v>
      </c>
      <c r="B306" s="231"/>
      <c r="C306" s="231"/>
      <c r="D306" s="231"/>
      <c r="E306" s="231"/>
      <c r="F306" s="231"/>
      <c r="G306" s="90">
        <v>0</v>
      </c>
    </row>
    <row r="307" spans="1:7" x14ac:dyDescent="0.25">
      <c r="A307" s="85" t="s">
        <v>146</v>
      </c>
      <c r="B307" s="231">
        <v>4.8778908990041501</v>
      </c>
      <c r="C307" s="231">
        <v>0</v>
      </c>
      <c r="D307" s="231"/>
      <c r="E307" s="231"/>
      <c r="F307" s="231"/>
      <c r="G307" s="90">
        <v>4.8778908990041501</v>
      </c>
    </row>
    <row r="308" spans="1:7" x14ac:dyDescent="0.25">
      <c r="A308" s="85" t="s">
        <v>147</v>
      </c>
      <c r="B308" s="231">
        <v>-0.15549663979102094</v>
      </c>
      <c r="C308" s="231">
        <v>0</v>
      </c>
      <c r="D308" s="231"/>
      <c r="E308" s="231"/>
      <c r="F308" s="231"/>
      <c r="G308" s="90">
        <v>-0.15549663979102094</v>
      </c>
    </row>
    <row r="309" spans="1:7" x14ac:dyDescent="0.25">
      <c r="A309" s="85" t="s">
        <v>148</v>
      </c>
      <c r="B309" s="231"/>
      <c r="C309" s="231"/>
      <c r="D309" s="231"/>
      <c r="E309" s="231"/>
      <c r="F309" s="231"/>
      <c r="G309" s="90">
        <v>0</v>
      </c>
    </row>
    <row r="310" spans="1:7" x14ac:dyDescent="0.25">
      <c r="A310" s="85" t="s">
        <v>149</v>
      </c>
      <c r="B310" s="231"/>
      <c r="C310" s="231"/>
      <c r="D310" s="231"/>
      <c r="E310" s="231"/>
      <c r="F310" s="231"/>
      <c r="G310" s="90">
        <v>0</v>
      </c>
    </row>
    <row r="311" spans="1:7" x14ac:dyDescent="0.25">
      <c r="A311" s="85" t="s">
        <v>150</v>
      </c>
      <c r="B311" s="231">
        <v>23.096480453770404</v>
      </c>
      <c r="C311" s="231">
        <v>0</v>
      </c>
      <c r="D311" s="231"/>
      <c r="E311" s="231"/>
      <c r="F311" s="231"/>
      <c r="G311" s="90">
        <v>23.096480453770404</v>
      </c>
    </row>
    <row r="312" spans="1:7" x14ac:dyDescent="0.25">
      <c r="A312" s="85" t="s">
        <v>151</v>
      </c>
      <c r="B312" s="231">
        <v>283.00395684314793</v>
      </c>
      <c r="C312" s="231">
        <v>0</v>
      </c>
      <c r="D312" s="231"/>
      <c r="E312" s="231"/>
      <c r="F312" s="231"/>
      <c r="G312" s="90">
        <v>283.00395684314793</v>
      </c>
    </row>
    <row r="313" spans="1:7" x14ac:dyDescent="0.25">
      <c r="A313" s="85" t="s">
        <v>152</v>
      </c>
      <c r="B313" s="231"/>
      <c r="C313" s="231"/>
      <c r="D313" s="231"/>
      <c r="E313" s="231"/>
      <c r="F313" s="231"/>
      <c r="G313" s="90">
        <v>0</v>
      </c>
    </row>
    <row r="314" spans="1:7" ht="23.25" x14ac:dyDescent="0.25">
      <c r="A314" s="85" t="s">
        <v>153</v>
      </c>
      <c r="B314" s="231">
        <v>37.983967050259956</v>
      </c>
      <c r="C314" s="231">
        <v>0</v>
      </c>
      <c r="D314" s="231"/>
      <c r="E314" s="231"/>
      <c r="F314" s="231"/>
      <c r="G314" s="90">
        <v>37.983967050259956</v>
      </c>
    </row>
    <row r="315" spans="1:7" x14ac:dyDescent="0.25">
      <c r="A315" s="85" t="s">
        <v>154</v>
      </c>
      <c r="B315" s="231">
        <v>196.56090166641528</v>
      </c>
      <c r="C315" s="231">
        <v>0</v>
      </c>
      <c r="D315" s="231"/>
      <c r="E315" s="231"/>
      <c r="F315" s="231"/>
      <c r="G315" s="90">
        <v>196.56090166641528</v>
      </c>
    </row>
    <row r="316" spans="1:7" x14ac:dyDescent="0.25">
      <c r="A316" s="115" t="s">
        <v>261</v>
      </c>
      <c r="B316" s="231"/>
      <c r="C316" s="231"/>
      <c r="D316" s="231"/>
      <c r="E316" s="231"/>
      <c r="F316" s="231"/>
      <c r="G316" s="90">
        <v>0</v>
      </c>
    </row>
    <row r="317" spans="1:7" x14ac:dyDescent="0.25">
      <c r="A317" s="124" t="s">
        <v>155</v>
      </c>
      <c r="B317" s="231">
        <v>50.518911099381832</v>
      </c>
      <c r="C317" s="231">
        <v>0</v>
      </c>
      <c r="D317" s="231"/>
      <c r="E317" s="231"/>
      <c r="F317" s="231"/>
      <c r="G317" s="90">
        <v>50.518911099381832</v>
      </c>
    </row>
    <row r="318" spans="1:7" x14ac:dyDescent="0.25">
      <c r="A318" s="115" t="s">
        <v>232</v>
      </c>
      <c r="B318" s="231">
        <v>4.7729422836486073</v>
      </c>
      <c r="C318" s="231">
        <v>0</v>
      </c>
      <c r="D318" s="231"/>
      <c r="E318" s="231"/>
      <c r="F318" s="231"/>
      <c r="G318" s="90">
        <v>4.7729422836486073</v>
      </c>
    </row>
    <row r="319" spans="1:7" x14ac:dyDescent="0.25">
      <c r="A319" s="92" t="s">
        <v>233</v>
      </c>
      <c r="B319" s="231"/>
      <c r="C319" s="231"/>
      <c r="D319" s="231"/>
      <c r="E319" s="231"/>
      <c r="F319" s="231"/>
      <c r="G319" s="90">
        <v>0</v>
      </c>
    </row>
    <row r="320" spans="1:7" x14ac:dyDescent="0.25">
      <c r="A320" s="123" t="s">
        <v>262</v>
      </c>
      <c r="B320" s="231"/>
      <c r="C320" s="231"/>
      <c r="D320" s="231"/>
      <c r="E320" s="231"/>
      <c r="F320" s="231"/>
      <c r="G320" s="90">
        <v>0</v>
      </c>
    </row>
    <row r="321" spans="1:7" x14ac:dyDescent="0.25">
      <c r="A321" s="125" t="s">
        <v>157</v>
      </c>
      <c r="B321" s="90">
        <v>795.22006914964993</v>
      </c>
      <c r="C321" s="90">
        <v>0</v>
      </c>
      <c r="D321" s="90">
        <v>0</v>
      </c>
      <c r="E321" s="90">
        <v>0</v>
      </c>
      <c r="F321" s="90">
        <v>0</v>
      </c>
      <c r="G321" s="90">
        <v>795.22006914964993</v>
      </c>
    </row>
    <row r="322" spans="1:7" x14ac:dyDescent="0.25">
      <c r="A322" s="127" t="s">
        <v>158</v>
      </c>
      <c r="B322" s="90">
        <v>2685.5426363463334</v>
      </c>
      <c r="C322" s="90">
        <v>4202.7360135399585</v>
      </c>
      <c r="D322" s="90">
        <v>0</v>
      </c>
      <c r="E322" s="90">
        <v>0</v>
      </c>
      <c r="F322" s="90">
        <v>0</v>
      </c>
      <c r="G322" s="90">
        <v>6888.2786498862924</v>
      </c>
    </row>
    <row r="323" spans="1:7" x14ac:dyDescent="0.25">
      <c r="A323" s="93" t="s">
        <v>159</v>
      </c>
      <c r="B323" s="94"/>
      <c r="C323" s="94"/>
      <c r="D323" s="94"/>
      <c r="E323" s="94"/>
      <c r="F323" s="94"/>
      <c r="G323" s="94"/>
    </row>
    <row r="324" spans="1:7" x14ac:dyDescent="0.25">
      <c r="A324" s="93" t="s">
        <v>160</v>
      </c>
      <c r="B324" s="94"/>
      <c r="C324" s="94"/>
      <c r="D324" s="94"/>
      <c r="E324" s="94"/>
      <c r="F324" s="94"/>
      <c r="G324" s="94"/>
    </row>
    <row r="325" spans="1:7" x14ac:dyDescent="0.25">
      <c r="A325" s="93" t="s">
        <v>161</v>
      </c>
      <c r="B325" s="94"/>
      <c r="C325" s="94"/>
      <c r="D325" s="94"/>
      <c r="E325" s="94"/>
      <c r="F325" s="94"/>
      <c r="G325" s="94"/>
    </row>
    <row r="326" spans="1:7" x14ac:dyDescent="0.25">
      <c r="A326" s="87" t="s">
        <v>162</v>
      </c>
      <c r="B326" s="231">
        <v>132.27884445128561</v>
      </c>
      <c r="C326" s="231">
        <v>431.33543066909999</v>
      </c>
      <c r="D326" s="231"/>
      <c r="E326" s="231"/>
      <c r="F326" s="231"/>
      <c r="G326" s="90">
        <v>563.61427512038563</v>
      </c>
    </row>
    <row r="327" spans="1:7" x14ac:dyDescent="0.25">
      <c r="A327" s="87" t="s">
        <v>163</v>
      </c>
      <c r="B327" s="231">
        <v>34.828998570479165</v>
      </c>
      <c r="C327" s="231">
        <v>98.723585225549996</v>
      </c>
      <c r="D327" s="231"/>
      <c r="E327" s="231"/>
      <c r="F327" s="231"/>
      <c r="G327" s="90">
        <v>133.55258379602915</v>
      </c>
    </row>
    <row r="328" spans="1:7" x14ac:dyDescent="0.25">
      <c r="A328" s="127" t="s">
        <v>164</v>
      </c>
      <c r="B328" s="90">
        <v>167.10784302176478</v>
      </c>
      <c r="C328" s="90">
        <v>530.05901589464997</v>
      </c>
      <c r="D328" s="90">
        <v>0</v>
      </c>
      <c r="E328" s="90">
        <v>0</v>
      </c>
      <c r="F328" s="90">
        <v>0</v>
      </c>
      <c r="G328" s="90">
        <v>697.16685891641475</v>
      </c>
    </row>
    <row r="329" spans="1:7" x14ac:dyDescent="0.25">
      <c r="A329" s="93" t="s">
        <v>165</v>
      </c>
      <c r="B329" s="96"/>
      <c r="C329" s="96"/>
      <c r="D329" s="96"/>
      <c r="E329" s="96"/>
      <c r="F329" s="96"/>
      <c r="G329" s="96"/>
    </row>
    <row r="330" spans="1:7" x14ac:dyDescent="0.25">
      <c r="A330" s="98" t="s">
        <v>166</v>
      </c>
      <c r="B330" s="231">
        <v>-6.3272062000000002E-3</v>
      </c>
      <c r="C330" s="231">
        <v>0</v>
      </c>
      <c r="D330" s="231"/>
      <c r="E330" s="231"/>
      <c r="F330" s="231"/>
      <c r="G330" s="90">
        <v>-6.3272062000000002E-3</v>
      </c>
    </row>
    <row r="331" spans="1:7" x14ac:dyDescent="0.25">
      <c r="A331" s="98" t="s">
        <v>167</v>
      </c>
      <c r="B331" s="231">
        <v>-3.2249816000000002E-3</v>
      </c>
      <c r="C331" s="231">
        <v>0</v>
      </c>
      <c r="D331" s="231"/>
      <c r="E331" s="231"/>
      <c r="F331" s="231"/>
      <c r="G331" s="90">
        <v>-3.2249816000000002E-3</v>
      </c>
    </row>
    <row r="332" spans="1:7" x14ac:dyDescent="0.25">
      <c r="A332" s="98" t="s">
        <v>168</v>
      </c>
      <c r="B332" s="231">
        <v>-7.0227586499999996E-3</v>
      </c>
      <c r="C332" s="231">
        <v>0</v>
      </c>
      <c r="D332" s="231"/>
      <c r="E332" s="231"/>
      <c r="F332" s="231"/>
      <c r="G332" s="90">
        <v>-7.0227586499999996E-3</v>
      </c>
    </row>
    <row r="333" spans="1:7" x14ac:dyDescent="0.25">
      <c r="A333" s="98" t="s">
        <v>169</v>
      </c>
      <c r="B333" s="231">
        <v>83.70825610782785</v>
      </c>
      <c r="C333" s="231">
        <v>169.66019378205311</v>
      </c>
      <c r="D333" s="231"/>
      <c r="E333" s="231"/>
      <c r="F333" s="231"/>
      <c r="G333" s="90">
        <v>253.36844988988096</v>
      </c>
    </row>
    <row r="334" spans="1:7" x14ac:dyDescent="0.25">
      <c r="A334" s="98" t="s">
        <v>170</v>
      </c>
      <c r="B334" s="231"/>
      <c r="C334" s="231"/>
      <c r="D334" s="231"/>
      <c r="E334" s="231"/>
      <c r="F334" s="231"/>
      <c r="G334" s="90">
        <v>0</v>
      </c>
    </row>
    <row r="335" spans="1:7" x14ac:dyDescent="0.25">
      <c r="A335" s="127" t="s">
        <v>171</v>
      </c>
      <c r="B335" s="90">
        <v>83.691681161377844</v>
      </c>
      <c r="C335" s="90">
        <v>169.66019378205311</v>
      </c>
      <c r="D335" s="90">
        <v>0</v>
      </c>
      <c r="E335" s="90">
        <v>0</v>
      </c>
      <c r="F335" s="90">
        <v>0</v>
      </c>
      <c r="G335" s="90">
        <v>253.35187494343097</v>
      </c>
    </row>
    <row r="336" spans="1:7" x14ac:dyDescent="0.25">
      <c r="A336" s="127" t="s">
        <v>172</v>
      </c>
      <c r="B336" s="90">
        <v>250.79952418314264</v>
      </c>
      <c r="C336" s="90">
        <v>699.71920967670303</v>
      </c>
      <c r="D336" s="90">
        <v>0</v>
      </c>
      <c r="E336" s="90">
        <v>0</v>
      </c>
      <c r="F336" s="90">
        <v>0</v>
      </c>
      <c r="G336" s="90">
        <v>950.51873385984572</v>
      </c>
    </row>
    <row r="337" spans="1:7" x14ac:dyDescent="0.25">
      <c r="A337" s="93" t="s">
        <v>173</v>
      </c>
      <c r="B337" s="83"/>
      <c r="C337" s="83"/>
      <c r="D337" s="83"/>
      <c r="E337" s="83"/>
      <c r="F337" s="83"/>
      <c r="G337" s="94"/>
    </row>
    <row r="338" spans="1:7" x14ac:dyDescent="0.25">
      <c r="A338" s="87" t="s">
        <v>174</v>
      </c>
      <c r="B338" s="231">
        <v>33.180213385149997</v>
      </c>
      <c r="C338" s="231">
        <v>56.338971314306058</v>
      </c>
      <c r="D338" s="231"/>
      <c r="E338" s="231"/>
      <c r="F338" s="231"/>
      <c r="G338" s="90">
        <v>89.519184699456048</v>
      </c>
    </row>
    <row r="339" spans="1:7" x14ac:dyDescent="0.25">
      <c r="A339" s="87" t="s">
        <v>175</v>
      </c>
      <c r="B339" s="231">
        <v>28.67549902</v>
      </c>
      <c r="C339" s="231">
        <v>105.73786653781225</v>
      </c>
      <c r="D339" s="231"/>
      <c r="E339" s="231"/>
      <c r="F339" s="231"/>
      <c r="G339" s="90">
        <v>134.41336555781226</v>
      </c>
    </row>
    <row r="340" spans="1:7" x14ac:dyDescent="0.25">
      <c r="A340" s="127" t="s">
        <v>176</v>
      </c>
      <c r="B340" s="90">
        <v>61.855712405150001</v>
      </c>
      <c r="C340" s="90">
        <v>162.0768378521183</v>
      </c>
      <c r="D340" s="90">
        <v>0</v>
      </c>
      <c r="E340" s="90">
        <v>0</v>
      </c>
      <c r="F340" s="90">
        <v>0</v>
      </c>
      <c r="G340" s="90">
        <v>223.9325502572683</v>
      </c>
    </row>
    <row r="341" spans="1:7" x14ac:dyDescent="0.25">
      <c r="A341" s="93" t="s">
        <v>177</v>
      </c>
      <c r="B341" s="83"/>
      <c r="C341" s="83"/>
      <c r="D341" s="83"/>
      <c r="E341" s="83"/>
      <c r="F341" s="83"/>
      <c r="G341" s="96"/>
    </row>
    <row r="342" spans="1:7" x14ac:dyDescent="0.25">
      <c r="A342" s="87" t="s">
        <v>178</v>
      </c>
      <c r="B342" s="231">
        <v>0</v>
      </c>
      <c r="C342" s="231">
        <v>11.77135166615</v>
      </c>
      <c r="D342" s="231"/>
      <c r="E342" s="231"/>
      <c r="F342" s="231"/>
      <c r="G342" s="90">
        <v>11.77135166615</v>
      </c>
    </row>
    <row r="343" spans="1:7" x14ac:dyDescent="0.25">
      <c r="A343" s="87" t="s">
        <v>179</v>
      </c>
      <c r="B343" s="231">
        <v>0</v>
      </c>
      <c r="C343" s="231">
        <v>289.73687734063935</v>
      </c>
      <c r="D343" s="231"/>
      <c r="E343" s="231"/>
      <c r="F343" s="231"/>
      <c r="G343" s="90">
        <v>289.73687734063935</v>
      </c>
    </row>
    <row r="344" spans="1:7" x14ac:dyDescent="0.25">
      <c r="A344" s="87" t="s">
        <v>180</v>
      </c>
      <c r="B344" s="231"/>
      <c r="C344" s="231"/>
      <c r="D344" s="231"/>
      <c r="E344" s="231"/>
      <c r="F344" s="231"/>
      <c r="G344" s="90">
        <v>0</v>
      </c>
    </row>
    <row r="345" spans="1:7" x14ac:dyDescent="0.25">
      <c r="A345" s="127" t="s">
        <v>181</v>
      </c>
      <c r="B345" s="90">
        <v>0</v>
      </c>
      <c r="C345" s="90">
        <v>301.50822900678935</v>
      </c>
      <c r="D345" s="90">
        <v>0</v>
      </c>
      <c r="E345" s="90">
        <v>0</v>
      </c>
      <c r="F345" s="90">
        <v>0</v>
      </c>
      <c r="G345" s="90">
        <v>301.50822900678935</v>
      </c>
    </row>
    <row r="346" spans="1:7" x14ac:dyDescent="0.25">
      <c r="A346" s="93" t="s">
        <v>182</v>
      </c>
      <c r="B346" s="83"/>
      <c r="C346" s="83"/>
      <c r="D346" s="83"/>
      <c r="E346" s="83"/>
      <c r="F346" s="83"/>
      <c r="G346" s="96"/>
    </row>
    <row r="347" spans="1:7" x14ac:dyDescent="0.25">
      <c r="A347" s="87" t="s">
        <v>183</v>
      </c>
      <c r="B347" s="231">
        <v>312.74609841233337</v>
      </c>
      <c r="C347" s="231">
        <v>708.71411259645004</v>
      </c>
      <c r="D347" s="231"/>
      <c r="E347" s="231"/>
      <c r="F347" s="231"/>
      <c r="G347" s="90">
        <v>1021.4602110087834</v>
      </c>
    </row>
    <row r="348" spans="1:7" x14ac:dyDescent="0.25">
      <c r="A348" s="87" t="s">
        <v>184</v>
      </c>
      <c r="B348" s="231">
        <v>189.47114076883159</v>
      </c>
      <c r="C348" s="231">
        <v>260.8271636508</v>
      </c>
      <c r="D348" s="231"/>
      <c r="E348" s="231"/>
      <c r="F348" s="231"/>
      <c r="G348" s="90">
        <v>450.29830441963156</v>
      </c>
    </row>
    <row r="349" spans="1:7" x14ac:dyDescent="0.25">
      <c r="A349" s="127" t="s">
        <v>185</v>
      </c>
      <c r="B349" s="90">
        <v>502.21723918116493</v>
      </c>
      <c r="C349" s="90">
        <v>969.54127624725004</v>
      </c>
      <c r="D349" s="90">
        <v>0</v>
      </c>
      <c r="E349" s="90">
        <v>0</v>
      </c>
      <c r="F349" s="90">
        <v>0</v>
      </c>
      <c r="G349" s="90">
        <v>1471.758515428415</v>
      </c>
    </row>
    <row r="350" spans="1:7" x14ac:dyDescent="0.25">
      <c r="A350" s="93" t="s">
        <v>186</v>
      </c>
      <c r="B350" s="83"/>
      <c r="C350" s="83"/>
      <c r="D350" s="83"/>
      <c r="E350" s="83"/>
      <c r="F350" s="83"/>
      <c r="G350" s="96"/>
    </row>
    <row r="351" spans="1:7" x14ac:dyDescent="0.25">
      <c r="A351" s="124" t="s">
        <v>263</v>
      </c>
      <c r="B351" s="231">
        <v>93.701442627099993</v>
      </c>
      <c r="C351" s="231">
        <v>126.02319977559991</v>
      </c>
      <c r="D351" s="231"/>
      <c r="E351" s="231"/>
      <c r="F351" s="231"/>
      <c r="G351" s="90">
        <v>219.72464240269989</v>
      </c>
    </row>
    <row r="352" spans="1:7" x14ac:dyDescent="0.25">
      <c r="A352" s="88" t="s">
        <v>276</v>
      </c>
      <c r="B352" s="231">
        <v>139.68548456405</v>
      </c>
      <c r="C352" s="231">
        <v>159.37670857578601</v>
      </c>
      <c r="D352" s="231"/>
      <c r="E352" s="231"/>
      <c r="F352" s="231"/>
      <c r="G352" s="90">
        <v>299.06219313983604</v>
      </c>
    </row>
    <row r="353" spans="1:7" x14ac:dyDescent="0.25">
      <c r="A353" s="88" t="s">
        <v>277</v>
      </c>
      <c r="B353" s="231">
        <v>0</v>
      </c>
      <c r="C353" s="231">
        <v>45.167151318000009</v>
      </c>
      <c r="D353" s="231"/>
      <c r="E353" s="231"/>
      <c r="F353" s="231"/>
      <c r="G353" s="90">
        <v>45.167151318000009</v>
      </c>
    </row>
    <row r="354" spans="1:7" x14ac:dyDescent="0.25">
      <c r="A354" s="124" t="s">
        <v>278</v>
      </c>
      <c r="B354" s="231">
        <v>187.05953375329247</v>
      </c>
      <c r="C354" s="231">
        <v>237.45423042749999</v>
      </c>
      <c r="D354" s="231"/>
      <c r="E354" s="231"/>
      <c r="F354" s="231"/>
      <c r="G354" s="90">
        <v>424.51376418079246</v>
      </c>
    </row>
    <row r="355" spans="1:7" x14ac:dyDescent="0.25">
      <c r="A355" s="124" t="s">
        <v>279</v>
      </c>
      <c r="B355" s="231"/>
      <c r="C355" s="231"/>
      <c r="D355" s="231"/>
      <c r="E355" s="231"/>
      <c r="F355" s="231"/>
      <c r="G355" s="90">
        <v>0</v>
      </c>
    </row>
    <row r="356" spans="1:7" x14ac:dyDescent="0.25">
      <c r="A356" s="88" t="s">
        <v>280</v>
      </c>
      <c r="B356" s="231">
        <v>0</v>
      </c>
      <c r="C356" s="231">
        <v>367.67564512925003</v>
      </c>
      <c r="D356" s="231"/>
      <c r="E356" s="231"/>
      <c r="F356" s="231"/>
      <c r="G356" s="90">
        <v>367.67564512925003</v>
      </c>
    </row>
    <row r="357" spans="1:7" x14ac:dyDescent="0.25">
      <c r="A357" s="88" t="s">
        <v>281</v>
      </c>
      <c r="B357" s="231">
        <v>0</v>
      </c>
      <c r="C357" s="231">
        <v>72.683952986459659</v>
      </c>
      <c r="D357" s="231"/>
      <c r="E357" s="231"/>
      <c r="F357" s="231"/>
      <c r="G357" s="90">
        <v>72.683952986459659</v>
      </c>
    </row>
    <row r="358" spans="1:7" x14ac:dyDescent="0.25">
      <c r="A358" s="127" t="s">
        <v>187</v>
      </c>
      <c r="B358" s="90">
        <v>1235.3189367139</v>
      </c>
      <c r="C358" s="90">
        <v>3141.2264409954564</v>
      </c>
      <c r="D358" s="90">
        <v>0</v>
      </c>
      <c r="E358" s="90">
        <v>0</v>
      </c>
      <c r="F358" s="90">
        <v>0</v>
      </c>
      <c r="G358" s="90">
        <v>4376.5453777093562</v>
      </c>
    </row>
    <row r="359" spans="1:7" x14ac:dyDescent="0.25">
      <c r="A359" s="93" t="s">
        <v>188</v>
      </c>
      <c r="B359" s="94"/>
      <c r="C359" s="94"/>
      <c r="D359" s="94"/>
      <c r="E359" s="94"/>
      <c r="F359" s="94"/>
      <c r="G359" s="94"/>
    </row>
    <row r="360" spans="1:7" x14ac:dyDescent="0.25">
      <c r="A360" s="101" t="s">
        <v>189</v>
      </c>
      <c r="B360" s="231">
        <v>1.0221751441724001</v>
      </c>
      <c r="C360" s="231">
        <v>4.27106465557645</v>
      </c>
      <c r="D360" s="231"/>
      <c r="E360" s="231"/>
      <c r="F360" s="231"/>
      <c r="G360" s="90">
        <v>5.2932397997488501</v>
      </c>
    </row>
    <row r="361" spans="1:7" x14ac:dyDescent="0.25">
      <c r="A361" s="101" t="s">
        <v>190</v>
      </c>
      <c r="B361" s="231"/>
      <c r="C361" s="231"/>
      <c r="D361" s="231"/>
      <c r="E361" s="231"/>
      <c r="F361" s="231"/>
      <c r="G361" s="90">
        <v>0</v>
      </c>
    </row>
    <row r="362" spans="1:7" x14ac:dyDescent="0.25">
      <c r="A362" s="101" t="s">
        <v>191</v>
      </c>
      <c r="B362" s="231">
        <v>1.7642691725820503</v>
      </c>
      <c r="C362" s="231">
        <v>11.116980172674101</v>
      </c>
      <c r="D362" s="231"/>
      <c r="E362" s="231"/>
      <c r="F362" s="231"/>
      <c r="G362" s="90">
        <v>12.881249345256151</v>
      </c>
    </row>
    <row r="363" spans="1:7" x14ac:dyDescent="0.25">
      <c r="A363" s="101" t="s">
        <v>192</v>
      </c>
      <c r="B363" s="231"/>
      <c r="C363" s="231"/>
      <c r="D363" s="231"/>
      <c r="E363" s="231"/>
      <c r="F363" s="231"/>
      <c r="G363" s="90">
        <v>0</v>
      </c>
    </row>
    <row r="364" spans="1:7" x14ac:dyDescent="0.25">
      <c r="A364" s="128" t="s">
        <v>193</v>
      </c>
      <c r="B364" s="90">
        <v>2.7864443167544506</v>
      </c>
      <c r="C364" s="90">
        <v>15.38804482825055</v>
      </c>
      <c r="D364" s="90">
        <v>0</v>
      </c>
      <c r="E364" s="90">
        <v>0</v>
      </c>
      <c r="F364" s="90">
        <v>0</v>
      </c>
      <c r="G364" s="90">
        <v>18.174489145005001</v>
      </c>
    </row>
    <row r="365" spans="1:7" x14ac:dyDescent="0.25">
      <c r="A365" s="93" t="s">
        <v>194</v>
      </c>
      <c r="B365" s="94"/>
      <c r="C365" s="94"/>
      <c r="D365" s="94"/>
      <c r="E365" s="94"/>
      <c r="F365" s="94"/>
      <c r="G365" s="94"/>
    </row>
    <row r="366" spans="1:7" x14ac:dyDescent="0.25">
      <c r="A366" s="103" t="s">
        <v>195</v>
      </c>
      <c r="B366" s="231"/>
      <c r="C366" s="231"/>
      <c r="D366" s="231"/>
      <c r="E366" s="231"/>
      <c r="F366" s="231"/>
      <c r="G366" s="90">
        <v>0</v>
      </c>
    </row>
    <row r="367" spans="1:7" x14ac:dyDescent="0.25">
      <c r="A367" s="103" t="s">
        <v>196</v>
      </c>
      <c r="B367" s="231"/>
      <c r="C367" s="231"/>
      <c r="D367" s="231"/>
      <c r="E367" s="231"/>
      <c r="F367" s="231"/>
      <c r="G367" s="90">
        <v>0</v>
      </c>
    </row>
    <row r="368" spans="1:7" x14ac:dyDescent="0.25">
      <c r="A368" s="103" t="s">
        <v>197</v>
      </c>
      <c r="B368" s="231"/>
      <c r="C368" s="231"/>
      <c r="D368" s="231"/>
      <c r="E368" s="231"/>
      <c r="F368" s="231"/>
      <c r="G368" s="90">
        <v>0</v>
      </c>
    </row>
    <row r="369" spans="1:7" x14ac:dyDescent="0.25">
      <c r="A369" s="103" t="s">
        <v>198</v>
      </c>
      <c r="B369" s="231">
        <v>0.40795085980000001</v>
      </c>
      <c r="C369" s="231"/>
      <c r="D369" s="231"/>
      <c r="E369" s="231"/>
      <c r="F369" s="231"/>
      <c r="G369" s="90">
        <v>0.40795085980000001</v>
      </c>
    </row>
    <row r="370" spans="1:7" x14ac:dyDescent="0.25">
      <c r="A370" s="103" t="s">
        <v>199</v>
      </c>
      <c r="B370" s="231"/>
      <c r="C370" s="231"/>
      <c r="D370" s="231"/>
      <c r="E370" s="231"/>
      <c r="F370" s="231"/>
      <c r="G370" s="90">
        <v>0</v>
      </c>
    </row>
    <row r="371" spans="1:7" x14ac:dyDescent="0.25">
      <c r="A371" s="103" t="s">
        <v>200</v>
      </c>
      <c r="B371" s="231"/>
      <c r="C371" s="231"/>
      <c r="D371" s="231"/>
      <c r="E371" s="231"/>
      <c r="F371" s="231"/>
      <c r="G371" s="90">
        <v>0</v>
      </c>
    </row>
    <row r="372" spans="1:7" x14ac:dyDescent="0.25">
      <c r="A372" s="103" t="s">
        <v>201</v>
      </c>
      <c r="B372" s="231"/>
      <c r="C372" s="231"/>
      <c r="D372" s="231"/>
      <c r="E372" s="231"/>
      <c r="F372" s="231"/>
      <c r="G372" s="90">
        <v>0</v>
      </c>
    </row>
    <row r="373" spans="1:7" x14ac:dyDescent="0.25">
      <c r="A373" s="103" t="s">
        <v>202</v>
      </c>
      <c r="B373" s="231"/>
      <c r="C373" s="231"/>
      <c r="D373" s="231"/>
      <c r="E373" s="231"/>
      <c r="F373" s="231"/>
      <c r="G373" s="90">
        <v>0</v>
      </c>
    </row>
    <row r="374" spans="1:7" x14ac:dyDescent="0.25">
      <c r="A374" s="103" t="s">
        <v>203</v>
      </c>
      <c r="B374" s="231"/>
      <c r="C374" s="231"/>
      <c r="D374" s="231"/>
      <c r="E374" s="231"/>
      <c r="F374" s="231"/>
      <c r="G374" s="90">
        <v>0</v>
      </c>
    </row>
    <row r="375" spans="1:7" x14ac:dyDescent="0.25">
      <c r="A375" s="127" t="s">
        <v>204</v>
      </c>
      <c r="B375" s="90">
        <v>0.40795085980000001</v>
      </c>
      <c r="C375" s="90">
        <v>0</v>
      </c>
      <c r="D375" s="90">
        <v>0</v>
      </c>
      <c r="E375" s="90">
        <v>0</v>
      </c>
      <c r="F375" s="90">
        <v>0</v>
      </c>
      <c r="G375" s="90">
        <v>0.40795085980000001</v>
      </c>
    </row>
    <row r="376" spans="1:7" x14ac:dyDescent="0.25">
      <c r="A376" s="93" t="s">
        <v>205</v>
      </c>
      <c r="B376" s="83"/>
      <c r="C376" s="83"/>
      <c r="D376" s="83"/>
      <c r="E376" s="83"/>
      <c r="F376" s="83"/>
      <c r="G376" s="96"/>
    </row>
    <row r="377" spans="1:7" x14ac:dyDescent="0.25">
      <c r="A377" s="103" t="s">
        <v>206</v>
      </c>
      <c r="B377" s="231"/>
      <c r="C377" s="231">
        <v>18.930447820999159</v>
      </c>
      <c r="D377" s="231"/>
      <c r="E377" s="231"/>
      <c r="F377" s="231"/>
      <c r="G377" s="90">
        <v>18.930447820999159</v>
      </c>
    </row>
    <row r="378" spans="1:7" x14ac:dyDescent="0.25">
      <c r="A378" s="103" t="s">
        <v>207</v>
      </c>
      <c r="B378" s="231"/>
      <c r="C378" s="231">
        <v>10.3460628</v>
      </c>
      <c r="D378" s="231"/>
      <c r="E378" s="231"/>
      <c r="F378" s="231"/>
      <c r="G378" s="90">
        <v>10.3460628</v>
      </c>
    </row>
    <row r="379" spans="1:7" x14ac:dyDescent="0.25">
      <c r="A379" s="103" t="s">
        <v>208</v>
      </c>
      <c r="B379" s="231"/>
      <c r="C379" s="231">
        <v>0</v>
      </c>
      <c r="D379" s="231"/>
      <c r="E379" s="231"/>
      <c r="F379" s="231"/>
      <c r="G379" s="90">
        <v>0</v>
      </c>
    </row>
    <row r="380" spans="1:7" x14ac:dyDescent="0.25">
      <c r="A380" s="103" t="s">
        <v>209</v>
      </c>
      <c r="B380" s="231"/>
      <c r="C380" s="231">
        <v>28.7936768</v>
      </c>
      <c r="D380" s="231"/>
      <c r="E380" s="231"/>
      <c r="F380" s="231"/>
      <c r="G380" s="90">
        <v>28.7936768</v>
      </c>
    </row>
    <row r="381" spans="1:7" x14ac:dyDescent="0.25">
      <c r="A381" s="103" t="s">
        <v>210</v>
      </c>
      <c r="B381" s="231"/>
      <c r="C381" s="231">
        <v>108.18222611320799</v>
      </c>
      <c r="D381" s="231"/>
      <c r="E381" s="231"/>
      <c r="F381" s="231"/>
      <c r="G381" s="90">
        <v>108.18222611320799</v>
      </c>
    </row>
    <row r="382" spans="1:7" x14ac:dyDescent="0.25">
      <c r="A382" s="103" t="s">
        <v>211</v>
      </c>
      <c r="B382" s="231">
        <v>0.61149235599846397</v>
      </c>
      <c r="C382" s="231"/>
      <c r="D382" s="231"/>
      <c r="E382" s="231"/>
      <c r="F382" s="231"/>
      <c r="G382" s="90">
        <v>0.61149235599846397</v>
      </c>
    </row>
    <row r="383" spans="1:7" x14ac:dyDescent="0.25">
      <c r="A383" s="103" t="s">
        <v>212</v>
      </c>
      <c r="B383" s="231"/>
      <c r="C383" s="231">
        <v>0</v>
      </c>
      <c r="D383" s="231"/>
      <c r="E383" s="231"/>
      <c r="F383" s="231"/>
      <c r="G383" s="90">
        <v>0</v>
      </c>
    </row>
    <row r="384" spans="1:7" x14ac:dyDescent="0.25">
      <c r="A384" s="129" t="s">
        <v>282</v>
      </c>
      <c r="B384" s="231"/>
      <c r="C384" s="231">
        <v>2162.6670793053713</v>
      </c>
      <c r="D384" s="231"/>
      <c r="E384" s="231"/>
      <c r="F384" s="231"/>
      <c r="G384" s="90">
        <v>2162.6670793053713</v>
      </c>
    </row>
    <row r="385" spans="1:7" ht="23.25" x14ac:dyDescent="0.25">
      <c r="A385" s="129" t="s">
        <v>283</v>
      </c>
      <c r="B385" s="231"/>
      <c r="C385" s="231">
        <v>43.237277507375232</v>
      </c>
      <c r="D385" s="231"/>
      <c r="E385" s="231"/>
      <c r="F385" s="231"/>
      <c r="G385" s="90">
        <v>43.237277507375232</v>
      </c>
    </row>
    <row r="386" spans="1:7" x14ac:dyDescent="0.25">
      <c r="A386" s="130" t="s">
        <v>284</v>
      </c>
      <c r="B386" s="234"/>
      <c r="C386" s="231">
        <v>273.70769866933404</v>
      </c>
      <c r="D386" s="234"/>
      <c r="E386" s="234"/>
      <c r="F386" s="234"/>
      <c r="G386" s="235">
        <v>273.70769866933404</v>
      </c>
    </row>
    <row r="387" spans="1:7" x14ac:dyDescent="0.25">
      <c r="A387" s="103" t="s">
        <v>213</v>
      </c>
      <c r="B387" s="231"/>
      <c r="C387" s="231">
        <v>0</v>
      </c>
      <c r="D387" s="231"/>
      <c r="E387" s="231"/>
      <c r="F387" s="231"/>
      <c r="G387" s="90">
        <v>0</v>
      </c>
    </row>
    <row r="388" spans="1:7" x14ac:dyDescent="0.25">
      <c r="A388" s="127" t="s">
        <v>214</v>
      </c>
      <c r="B388" s="90">
        <v>0.61149235599846397</v>
      </c>
      <c r="C388" s="90">
        <v>2645.8644690162882</v>
      </c>
      <c r="D388" s="90">
        <v>0</v>
      </c>
      <c r="E388" s="90">
        <v>0</v>
      </c>
      <c r="F388" s="90">
        <v>0</v>
      </c>
      <c r="G388" s="90">
        <v>2646.4759613722867</v>
      </c>
    </row>
    <row r="389" spans="1:7" x14ac:dyDescent="0.25">
      <c r="A389" s="105" t="s">
        <v>215</v>
      </c>
      <c r="B389" s="83"/>
      <c r="C389" s="83"/>
      <c r="D389" s="83"/>
      <c r="E389" s="83"/>
      <c r="F389" s="83"/>
      <c r="G389" s="96"/>
    </row>
    <row r="390" spans="1:7" x14ac:dyDescent="0.25">
      <c r="A390" s="103" t="s">
        <v>216</v>
      </c>
      <c r="B390" s="231"/>
      <c r="C390" s="231"/>
      <c r="D390" s="231"/>
      <c r="E390" s="231"/>
      <c r="F390" s="231"/>
      <c r="G390" s="90">
        <v>0</v>
      </c>
    </row>
    <row r="391" spans="1:7" x14ac:dyDescent="0.25">
      <c r="A391" s="103" t="s">
        <v>217</v>
      </c>
      <c r="B391" s="231"/>
      <c r="C391" s="231"/>
      <c r="D391" s="231"/>
      <c r="E391" s="231"/>
      <c r="F391" s="231"/>
      <c r="G391" s="90">
        <v>0</v>
      </c>
    </row>
    <row r="392" spans="1:7" x14ac:dyDescent="0.25">
      <c r="A392" s="103" t="s">
        <v>218</v>
      </c>
      <c r="B392" s="231"/>
      <c r="C392" s="231"/>
      <c r="D392" s="231"/>
      <c r="E392" s="231"/>
      <c r="F392" s="231"/>
      <c r="G392" s="90">
        <v>0</v>
      </c>
    </row>
    <row r="393" spans="1:7" x14ac:dyDescent="0.25">
      <c r="A393" s="103" t="s">
        <v>219</v>
      </c>
      <c r="B393" s="231"/>
      <c r="C393" s="231"/>
      <c r="D393" s="231"/>
      <c r="E393" s="231"/>
      <c r="F393" s="231"/>
      <c r="G393" s="90">
        <v>0</v>
      </c>
    </row>
    <row r="394" spans="1:7" x14ac:dyDescent="0.25">
      <c r="A394" s="92" t="s">
        <v>285</v>
      </c>
      <c r="B394" s="107">
        <v>1052.5558112944</v>
      </c>
      <c r="C394" s="107">
        <v>1388.90471281395</v>
      </c>
      <c r="D394" s="107"/>
      <c r="E394" s="107"/>
      <c r="F394" s="107"/>
      <c r="G394" s="90">
        <v>2441.46052410835</v>
      </c>
    </row>
    <row r="395" spans="1:7" x14ac:dyDescent="0.25">
      <c r="A395" s="92" t="s">
        <v>269</v>
      </c>
      <c r="B395" s="107">
        <v>233.38069480415001</v>
      </c>
      <c r="C395" s="107">
        <v>281.60871207458615</v>
      </c>
      <c r="D395" s="107"/>
      <c r="E395" s="107"/>
      <c r="F395" s="107"/>
      <c r="G395" s="90">
        <v>514.98940687873619</v>
      </c>
    </row>
    <row r="396" spans="1:7" x14ac:dyDescent="0.25">
      <c r="A396" s="92" t="s">
        <v>270</v>
      </c>
      <c r="B396" s="107">
        <v>1015.1031844462501</v>
      </c>
      <c r="C396" s="107">
        <v>451.15697086499995</v>
      </c>
      <c r="D396" s="107"/>
      <c r="E396" s="107"/>
      <c r="F396" s="107"/>
      <c r="G396" s="90">
        <v>1466.2601553112499</v>
      </c>
    </row>
    <row r="397" spans="1:7" x14ac:dyDescent="0.25">
      <c r="A397" s="92" t="s">
        <v>271</v>
      </c>
      <c r="B397" s="107">
        <v>706.66163897905005</v>
      </c>
      <c r="C397" s="107">
        <v>631.67446784344997</v>
      </c>
      <c r="D397" s="107"/>
      <c r="E397" s="107"/>
      <c r="F397" s="107"/>
      <c r="G397" s="90">
        <v>1338.3361068224999</v>
      </c>
    </row>
    <row r="398" spans="1:7" x14ac:dyDescent="0.25">
      <c r="A398" s="128" t="s">
        <v>220</v>
      </c>
      <c r="B398" s="90">
        <v>3007.7013295238503</v>
      </c>
      <c r="C398" s="90">
        <v>2753.3448635969862</v>
      </c>
      <c r="D398" s="90">
        <v>0</v>
      </c>
      <c r="E398" s="90">
        <v>0</v>
      </c>
      <c r="F398" s="90">
        <v>0</v>
      </c>
      <c r="G398" s="90">
        <v>5761.0461931208356</v>
      </c>
    </row>
    <row r="399" spans="1:7" x14ac:dyDescent="0.25">
      <c r="A399" s="93" t="s">
        <v>221</v>
      </c>
      <c r="B399" s="83"/>
      <c r="C399" s="83"/>
      <c r="D399" s="83"/>
      <c r="E399" s="83"/>
      <c r="F399" s="83"/>
      <c r="G399" s="96"/>
    </row>
    <row r="400" spans="1:7" x14ac:dyDescent="0.25">
      <c r="A400" s="103" t="s">
        <v>286</v>
      </c>
      <c r="B400" s="231">
        <v>47.774587038599996</v>
      </c>
      <c r="C400" s="231">
        <v>2293.4613546116857</v>
      </c>
      <c r="D400" s="231"/>
      <c r="E400" s="231"/>
      <c r="F400" s="231">
        <v>103.85051632781028</v>
      </c>
      <c r="G400" s="90">
        <v>2445.0864579780964</v>
      </c>
    </row>
    <row r="401" spans="1:7" x14ac:dyDescent="0.25">
      <c r="A401" s="103" t="s">
        <v>287</v>
      </c>
      <c r="B401" s="231"/>
      <c r="C401" s="107">
        <v>-432.21025880000002</v>
      </c>
      <c r="D401" s="231"/>
      <c r="E401" s="231"/>
      <c r="F401" s="231"/>
      <c r="G401" s="90">
        <v>-432.21025880000002</v>
      </c>
    </row>
    <row r="402" spans="1:7" x14ac:dyDescent="0.25">
      <c r="A402" s="103" t="s">
        <v>288</v>
      </c>
      <c r="B402" s="231"/>
      <c r="C402" s="107">
        <v>-374.85974119999997</v>
      </c>
      <c r="D402" s="231"/>
      <c r="E402" s="231"/>
      <c r="F402" s="231"/>
      <c r="G402" s="90">
        <v>-374.85974119999997</v>
      </c>
    </row>
    <row r="403" spans="1:7" x14ac:dyDescent="0.25">
      <c r="A403" s="131" t="s">
        <v>298</v>
      </c>
      <c r="B403" s="231"/>
      <c r="C403" s="231">
        <v>80.864024020949998</v>
      </c>
      <c r="D403" s="231"/>
      <c r="E403" s="231"/>
      <c r="F403" s="231"/>
      <c r="G403" s="90">
        <v>80.864024020949998</v>
      </c>
    </row>
    <row r="404" spans="1:7" x14ac:dyDescent="0.25">
      <c r="A404" s="117" t="s">
        <v>299</v>
      </c>
      <c r="B404" s="231">
        <v>482.80186971780006</v>
      </c>
      <c r="C404" s="231"/>
      <c r="D404" s="231"/>
      <c r="E404" s="231"/>
      <c r="F404" s="231"/>
      <c r="G404" s="90">
        <v>482.80186971780006</v>
      </c>
    </row>
    <row r="405" spans="1:7" x14ac:dyDescent="0.25">
      <c r="A405" s="116" t="s">
        <v>300</v>
      </c>
      <c r="B405" s="107">
        <v>4.1081998720000001</v>
      </c>
      <c r="C405" s="107"/>
      <c r="D405" s="107"/>
      <c r="E405" s="107"/>
      <c r="F405" s="107"/>
      <c r="G405" s="90">
        <v>4.1081998720000001</v>
      </c>
    </row>
    <row r="406" spans="1:7" x14ac:dyDescent="0.25">
      <c r="A406" s="116" t="s">
        <v>301</v>
      </c>
      <c r="B406" s="107">
        <v>8.9506079500000002E-2</v>
      </c>
      <c r="C406" s="107"/>
      <c r="D406" s="107"/>
      <c r="E406" s="107"/>
      <c r="F406" s="107"/>
      <c r="G406" s="90">
        <v>8.9506079500000002E-2</v>
      </c>
    </row>
    <row r="407" spans="1:7" ht="23.25" x14ac:dyDescent="0.25">
      <c r="A407" s="116" t="s">
        <v>302</v>
      </c>
      <c r="B407" s="107">
        <v>41.296653450924971</v>
      </c>
      <c r="C407" s="107"/>
      <c r="D407" s="107"/>
      <c r="E407" s="107"/>
      <c r="F407" s="107"/>
      <c r="G407" s="90">
        <v>41.296653450924971</v>
      </c>
    </row>
    <row r="408" spans="1:7" x14ac:dyDescent="0.25">
      <c r="A408" s="131" t="s">
        <v>303</v>
      </c>
      <c r="B408" s="107">
        <v>18.984367721849999</v>
      </c>
      <c r="C408" s="107"/>
      <c r="D408" s="107"/>
      <c r="E408" s="107"/>
      <c r="F408" s="107"/>
      <c r="G408" s="90">
        <v>18.984367721849999</v>
      </c>
    </row>
    <row r="409" spans="1:7" x14ac:dyDescent="0.25">
      <c r="A409" s="131" t="s">
        <v>304</v>
      </c>
      <c r="B409" s="107">
        <v>18.2189136969</v>
      </c>
      <c r="C409" s="107"/>
      <c r="D409" s="107"/>
      <c r="E409" s="107"/>
      <c r="F409" s="107"/>
      <c r="G409" s="90">
        <v>18.2189136969</v>
      </c>
    </row>
    <row r="410" spans="1:7" x14ac:dyDescent="0.25">
      <c r="A410" s="131" t="s">
        <v>305</v>
      </c>
      <c r="B410" s="107">
        <v>6.3038884373000004</v>
      </c>
      <c r="C410" s="107"/>
      <c r="D410" s="107"/>
      <c r="E410" s="107"/>
      <c r="F410" s="107"/>
      <c r="G410" s="90">
        <v>6.3038884373000004</v>
      </c>
    </row>
    <row r="411" spans="1:7" ht="22.5" x14ac:dyDescent="0.25">
      <c r="A411" s="132" t="s">
        <v>306</v>
      </c>
      <c r="B411" s="236">
        <v>-47.1514144422</v>
      </c>
      <c r="C411" s="236"/>
      <c r="D411" s="236"/>
      <c r="E411" s="236"/>
      <c r="F411" s="236"/>
      <c r="G411" s="237">
        <v>-47.1514144422</v>
      </c>
    </row>
    <row r="412" spans="1:7" x14ac:dyDescent="0.25">
      <c r="A412" s="93" t="s">
        <v>230</v>
      </c>
      <c r="B412" s="90">
        <v>572.42657157267502</v>
      </c>
      <c r="C412" s="90">
        <v>1567.2553786326357</v>
      </c>
      <c r="D412" s="90">
        <v>0</v>
      </c>
      <c r="E412" s="90">
        <v>0</v>
      </c>
      <c r="F412" s="90">
        <v>103.85051632781028</v>
      </c>
      <c r="G412" s="90">
        <v>2243.5324665331218</v>
      </c>
    </row>
    <row r="413" spans="1:7" x14ac:dyDescent="0.25">
      <c r="A413" s="75" t="s">
        <v>231</v>
      </c>
      <c r="B413" s="90">
        <v>7504.7953616893119</v>
      </c>
      <c r="C413" s="90">
        <v>14325.815210609577</v>
      </c>
      <c r="D413" s="90">
        <v>0</v>
      </c>
      <c r="E413" s="90">
        <v>0</v>
      </c>
      <c r="F413" s="90">
        <v>103.85051632781028</v>
      </c>
      <c r="G413" s="90">
        <v>21934.461088626696</v>
      </c>
    </row>
    <row r="414" spans="1:7" ht="15.75" thickBot="1" x14ac:dyDescent="0.3">
      <c r="A414" s="272" t="str">
        <f>[3]Notes!$C$6</f>
        <v>2019-20</v>
      </c>
      <c r="B414" s="272"/>
      <c r="C414" s="272"/>
      <c r="D414" s="272"/>
      <c r="E414" s="272"/>
      <c r="F414" s="272"/>
      <c r="G414" s="272"/>
    </row>
    <row r="415" spans="1:7" x14ac:dyDescent="0.25">
      <c r="A415" s="77" t="s">
        <v>116</v>
      </c>
      <c r="B415" s="273" t="s">
        <v>358</v>
      </c>
      <c r="C415" s="274"/>
      <c r="D415" s="274"/>
      <c r="E415" s="274"/>
      <c r="F415" s="274"/>
      <c r="G415" s="275"/>
    </row>
    <row r="416" spans="1:7" ht="15.75" thickBot="1" x14ac:dyDescent="0.3">
      <c r="A416" s="80"/>
      <c r="B416" s="230" t="s">
        <v>359</v>
      </c>
      <c r="C416" s="230" t="s">
        <v>360</v>
      </c>
      <c r="D416" s="230" t="s">
        <v>361</v>
      </c>
      <c r="E416" s="230" t="s">
        <v>364</v>
      </c>
      <c r="F416" s="230" t="s">
        <v>339</v>
      </c>
      <c r="G416" s="230" t="s">
        <v>13</v>
      </c>
    </row>
    <row r="417" spans="1:7" x14ac:dyDescent="0.25">
      <c r="A417" s="82" t="s">
        <v>120</v>
      </c>
      <c r="B417" s="83"/>
      <c r="C417" s="83"/>
      <c r="D417" s="83"/>
      <c r="E417" s="83"/>
      <c r="F417" s="83"/>
      <c r="G417" s="94"/>
    </row>
    <row r="418" spans="1:7" x14ac:dyDescent="0.25">
      <c r="A418" s="82" t="s">
        <v>121</v>
      </c>
      <c r="B418" s="83"/>
      <c r="C418" s="83"/>
      <c r="D418" s="83"/>
      <c r="E418" s="83"/>
      <c r="F418" s="83"/>
      <c r="G418" s="94"/>
    </row>
    <row r="419" spans="1:7" x14ac:dyDescent="0.25">
      <c r="A419" s="85" t="s">
        <v>122</v>
      </c>
      <c r="B419" s="231"/>
      <c r="C419" s="231"/>
      <c r="D419" s="231"/>
      <c r="E419" s="231"/>
      <c r="F419" s="231"/>
      <c r="G419" s="90">
        <v>0</v>
      </c>
    </row>
    <row r="420" spans="1:7" x14ac:dyDescent="0.25">
      <c r="A420" s="85" t="s">
        <v>123</v>
      </c>
      <c r="B420" s="231"/>
      <c r="C420" s="231"/>
      <c r="D420" s="231"/>
      <c r="E420" s="231"/>
      <c r="F420" s="231"/>
      <c r="G420" s="90">
        <v>0</v>
      </c>
    </row>
    <row r="421" spans="1:7" x14ac:dyDescent="0.25">
      <c r="A421" s="85" t="s">
        <v>124</v>
      </c>
      <c r="B421" s="231"/>
      <c r="C421" s="231"/>
      <c r="D421" s="231"/>
      <c r="E421" s="231"/>
      <c r="F421" s="231"/>
      <c r="G421" s="90">
        <v>0</v>
      </c>
    </row>
    <row r="422" spans="1:7" x14ac:dyDescent="0.25">
      <c r="A422" s="85" t="s">
        <v>125</v>
      </c>
      <c r="B422" s="231"/>
      <c r="C422" s="231"/>
      <c r="D422" s="231"/>
      <c r="E422" s="231"/>
      <c r="F422" s="231"/>
      <c r="G422" s="90">
        <v>0</v>
      </c>
    </row>
    <row r="423" spans="1:7" x14ac:dyDescent="0.25">
      <c r="A423" s="85" t="s">
        <v>126</v>
      </c>
      <c r="B423" s="231"/>
      <c r="C423" s="231"/>
      <c r="D423" s="231"/>
      <c r="E423" s="231"/>
      <c r="F423" s="231"/>
      <c r="G423" s="90">
        <v>0</v>
      </c>
    </row>
    <row r="424" spans="1:7" x14ac:dyDescent="0.25">
      <c r="A424" s="87" t="s">
        <v>127</v>
      </c>
      <c r="B424" s="231"/>
      <c r="C424" s="231"/>
      <c r="D424" s="231"/>
      <c r="E424" s="231"/>
      <c r="F424" s="231"/>
      <c r="G424" s="90">
        <v>0</v>
      </c>
    </row>
    <row r="425" spans="1:7" x14ac:dyDescent="0.25">
      <c r="A425" s="87" t="s">
        <v>128</v>
      </c>
      <c r="B425" s="231"/>
      <c r="C425" s="231"/>
      <c r="D425" s="231"/>
      <c r="E425" s="231"/>
      <c r="F425" s="231"/>
      <c r="G425" s="90">
        <v>0</v>
      </c>
    </row>
    <row r="426" spans="1:7" x14ac:dyDescent="0.25">
      <c r="A426" s="85" t="s">
        <v>129</v>
      </c>
      <c r="B426" s="107">
        <v>100.54176249596121</v>
      </c>
      <c r="C426" s="107">
        <v>202.49169151962857</v>
      </c>
      <c r="D426" s="231"/>
      <c r="E426" s="231"/>
      <c r="F426" s="231">
        <v>0.26848284747482098</v>
      </c>
      <c r="G426" s="90">
        <v>303.30193686306461</v>
      </c>
    </row>
    <row r="427" spans="1:7" x14ac:dyDescent="0.25">
      <c r="A427" s="85" t="s">
        <v>130</v>
      </c>
      <c r="B427" s="107">
        <v>67.027841663974144</v>
      </c>
      <c r="C427" s="107">
        <v>134.99446101308573</v>
      </c>
      <c r="D427" s="231"/>
      <c r="E427" s="231"/>
      <c r="F427" s="231">
        <v>0.17898856498321397</v>
      </c>
      <c r="G427" s="90">
        <v>202.20129124204308</v>
      </c>
    </row>
    <row r="428" spans="1:7" x14ac:dyDescent="0.25">
      <c r="A428" s="85" t="s">
        <v>131</v>
      </c>
      <c r="B428" s="107">
        <v>67.027841663974144</v>
      </c>
      <c r="C428" s="107">
        <v>134.99446101308573</v>
      </c>
      <c r="D428" s="231"/>
      <c r="E428" s="231"/>
      <c r="F428" s="231">
        <v>0.17898856498321397</v>
      </c>
      <c r="G428" s="90">
        <v>202.20129124204308</v>
      </c>
    </row>
    <row r="429" spans="1:7" x14ac:dyDescent="0.25">
      <c r="A429" s="85" t="s">
        <v>132</v>
      </c>
      <c r="B429" s="107">
        <v>202.45768415194999</v>
      </c>
      <c r="C429" s="107">
        <v>626.19878250595002</v>
      </c>
      <c r="D429" s="231"/>
      <c r="E429" s="231"/>
      <c r="F429" s="231">
        <v>0.99221966012149709</v>
      </c>
      <c r="G429" s="90">
        <v>829.64868631802142</v>
      </c>
    </row>
    <row r="430" spans="1:7" x14ac:dyDescent="0.25">
      <c r="A430" s="85" t="s">
        <v>133</v>
      </c>
      <c r="B430" s="107">
        <v>367.70239165722501</v>
      </c>
      <c r="C430" s="107">
        <v>651.86633218545001</v>
      </c>
      <c r="D430" s="231"/>
      <c r="E430" s="231"/>
      <c r="F430" s="231">
        <v>1.0480303608934014</v>
      </c>
      <c r="G430" s="90">
        <v>1020.6167542035685</v>
      </c>
    </row>
    <row r="431" spans="1:7" x14ac:dyDescent="0.25">
      <c r="A431" s="85" t="s">
        <v>134</v>
      </c>
      <c r="B431" s="107">
        <v>38.442695000000008</v>
      </c>
      <c r="C431" s="107">
        <v>73.843441055344996</v>
      </c>
      <c r="D431" s="231"/>
      <c r="E431" s="231"/>
      <c r="F431" s="231">
        <v>0.10747629132438774</v>
      </c>
      <c r="G431" s="90">
        <v>112.39361234666939</v>
      </c>
    </row>
    <row r="432" spans="1:7" x14ac:dyDescent="0.25">
      <c r="A432" s="85" t="s">
        <v>135</v>
      </c>
      <c r="B432" s="107"/>
      <c r="C432" s="107"/>
      <c r="D432" s="231"/>
      <c r="E432" s="231"/>
      <c r="F432" s="231"/>
      <c r="G432" s="90">
        <v>0</v>
      </c>
    </row>
    <row r="433" spans="1:7" x14ac:dyDescent="0.25">
      <c r="A433" s="87" t="s">
        <v>136</v>
      </c>
      <c r="B433" s="107">
        <v>366.04081219368129</v>
      </c>
      <c r="C433" s="107">
        <v>618.7850193354376</v>
      </c>
      <c r="D433" s="231"/>
      <c r="E433" s="231"/>
      <c r="F433" s="231">
        <v>0.89931934444744399</v>
      </c>
      <c r="G433" s="90">
        <v>985.72515087356635</v>
      </c>
    </row>
    <row r="434" spans="1:7" x14ac:dyDescent="0.25">
      <c r="A434" s="87" t="s">
        <v>137</v>
      </c>
      <c r="B434" s="107">
        <v>545.93748893495001</v>
      </c>
      <c r="C434" s="107">
        <v>867.54333544302096</v>
      </c>
      <c r="D434" s="231"/>
      <c r="E434" s="231"/>
      <c r="F434" s="231">
        <v>1.3107506397918542</v>
      </c>
      <c r="G434" s="90">
        <v>1414.7915750177629</v>
      </c>
    </row>
    <row r="435" spans="1:7" x14ac:dyDescent="0.25">
      <c r="A435" s="88" t="s">
        <v>289</v>
      </c>
      <c r="B435" s="107"/>
      <c r="C435" s="107"/>
      <c r="D435" s="231"/>
      <c r="E435" s="231"/>
      <c r="F435" s="231"/>
      <c r="G435" s="90">
        <v>0</v>
      </c>
    </row>
    <row r="436" spans="1:7" x14ac:dyDescent="0.25">
      <c r="A436" s="88" t="s">
        <v>290</v>
      </c>
      <c r="B436" s="107"/>
      <c r="C436" s="107"/>
      <c r="D436" s="231"/>
      <c r="E436" s="231"/>
      <c r="F436" s="231"/>
      <c r="G436" s="90">
        <v>0</v>
      </c>
    </row>
    <row r="437" spans="1:7" x14ac:dyDescent="0.25">
      <c r="A437" s="88" t="s">
        <v>291</v>
      </c>
      <c r="B437" s="107"/>
      <c r="C437" s="107"/>
      <c r="D437" s="231"/>
      <c r="E437" s="231"/>
      <c r="F437" s="231"/>
      <c r="G437" s="90">
        <v>0</v>
      </c>
    </row>
    <row r="438" spans="1:7" x14ac:dyDescent="0.25">
      <c r="A438" s="88" t="s">
        <v>292</v>
      </c>
      <c r="B438" s="107"/>
      <c r="C438" s="107"/>
      <c r="D438" s="231"/>
      <c r="E438" s="231"/>
      <c r="F438" s="231"/>
      <c r="G438" s="90">
        <v>0</v>
      </c>
    </row>
    <row r="439" spans="1:7" x14ac:dyDescent="0.25">
      <c r="A439" s="88" t="s">
        <v>259</v>
      </c>
      <c r="B439" s="107">
        <v>291.92837311041654</v>
      </c>
      <c r="C439" s="107">
        <v>609.58189310030514</v>
      </c>
      <c r="D439" s="231"/>
      <c r="E439" s="231"/>
      <c r="F439" s="231">
        <v>1.0474754520269278</v>
      </c>
      <c r="G439" s="90">
        <v>902.55774166274864</v>
      </c>
    </row>
    <row r="440" spans="1:7" x14ac:dyDescent="0.25">
      <c r="A440" s="89" t="s">
        <v>138</v>
      </c>
      <c r="B440" s="90">
        <v>2047.1068908721322</v>
      </c>
      <c r="C440" s="90">
        <v>3920.2994171713085</v>
      </c>
      <c r="D440" s="90">
        <v>0</v>
      </c>
      <c r="E440" s="90">
        <v>0</v>
      </c>
      <c r="F440" s="90">
        <v>6.0317317260467611</v>
      </c>
      <c r="G440" s="90">
        <v>5973.4380397694877</v>
      </c>
    </row>
    <row r="441" spans="1:7" x14ac:dyDescent="0.25">
      <c r="A441" s="85" t="s">
        <v>234</v>
      </c>
      <c r="B441" s="107"/>
      <c r="C441" s="107"/>
      <c r="D441" s="107"/>
      <c r="E441" s="107"/>
      <c r="F441" s="107"/>
      <c r="G441" s="90">
        <v>0</v>
      </c>
    </row>
    <row r="442" spans="1:7" x14ac:dyDescent="0.25">
      <c r="A442" s="126" t="s">
        <v>260</v>
      </c>
      <c r="B442" s="231"/>
      <c r="C442" s="231"/>
      <c r="D442" s="231"/>
      <c r="E442" s="231"/>
      <c r="F442" s="231"/>
      <c r="G442" s="90">
        <v>0</v>
      </c>
    </row>
    <row r="443" spans="1:7" x14ac:dyDescent="0.25">
      <c r="A443" s="85" t="s">
        <v>139</v>
      </c>
      <c r="B443" s="231"/>
      <c r="C443" s="231"/>
      <c r="D443" s="231"/>
      <c r="E443" s="231"/>
      <c r="F443" s="231"/>
      <c r="G443" s="90">
        <v>0</v>
      </c>
    </row>
    <row r="444" spans="1:7" x14ac:dyDescent="0.25">
      <c r="A444" s="85" t="s">
        <v>140</v>
      </c>
      <c r="B444" s="231"/>
      <c r="C444" s="231"/>
      <c r="D444" s="231"/>
      <c r="E444" s="231"/>
      <c r="F444" s="231"/>
      <c r="G444" s="90">
        <v>0</v>
      </c>
    </row>
    <row r="445" spans="1:7" x14ac:dyDescent="0.25">
      <c r="A445" s="85" t="s">
        <v>141</v>
      </c>
      <c r="B445" s="231"/>
      <c r="C445" s="231"/>
      <c r="D445" s="231"/>
      <c r="E445" s="231"/>
      <c r="F445" s="231"/>
      <c r="G445" s="90">
        <v>0</v>
      </c>
    </row>
    <row r="446" spans="1:7" x14ac:dyDescent="0.25">
      <c r="A446" s="85" t="s">
        <v>142</v>
      </c>
      <c r="B446" s="231"/>
      <c r="C446" s="231"/>
      <c r="D446" s="231"/>
      <c r="E446" s="231"/>
      <c r="F446" s="231"/>
      <c r="G446" s="90">
        <v>0</v>
      </c>
    </row>
    <row r="447" spans="1:7" x14ac:dyDescent="0.25">
      <c r="A447" s="85" t="s">
        <v>143</v>
      </c>
      <c r="B447" s="231">
        <v>190.13225000000003</v>
      </c>
      <c r="C447" s="231"/>
      <c r="D447" s="231"/>
      <c r="E447" s="231"/>
      <c r="F447" s="231">
        <v>-0.25625104236263868</v>
      </c>
      <c r="G447" s="90">
        <v>189.87599895763739</v>
      </c>
    </row>
    <row r="448" spans="1:7" x14ac:dyDescent="0.25">
      <c r="A448" s="85" t="s">
        <v>144</v>
      </c>
      <c r="B448" s="231"/>
      <c r="C448" s="231"/>
      <c r="D448" s="231"/>
      <c r="E448" s="231"/>
      <c r="F448" s="231"/>
      <c r="G448" s="90">
        <v>0</v>
      </c>
    </row>
    <row r="449" spans="1:7" x14ac:dyDescent="0.25">
      <c r="A449" s="85" t="s">
        <v>145</v>
      </c>
      <c r="B449" s="231"/>
      <c r="C449" s="231"/>
      <c r="D449" s="231"/>
      <c r="E449" s="231"/>
      <c r="F449" s="231"/>
      <c r="G449" s="90">
        <v>0</v>
      </c>
    </row>
    <row r="450" spans="1:7" x14ac:dyDescent="0.25">
      <c r="A450" s="85" t="s">
        <v>146</v>
      </c>
      <c r="B450" s="231">
        <v>5.566395</v>
      </c>
      <c r="C450" s="231"/>
      <c r="D450" s="231"/>
      <c r="E450" s="231"/>
      <c r="F450" s="231">
        <v>-7.5021177151807774E-3</v>
      </c>
      <c r="G450" s="90">
        <v>5.5588928822848196</v>
      </c>
    </row>
    <row r="451" spans="1:7" x14ac:dyDescent="0.25">
      <c r="A451" s="85" t="s">
        <v>147</v>
      </c>
      <c r="B451" s="231">
        <v>0</v>
      </c>
      <c r="C451" s="231"/>
      <c r="D451" s="231"/>
      <c r="E451" s="231"/>
      <c r="F451" s="231">
        <v>0</v>
      </c>
      <c r="G451" s="90">
        <v>0</v>
      </c>
    </row>
    <row r="452" spans="1:7" x14ac:dyDescent="0.25">
      <c r="A452" s="85" t="s">
        <v>148</v>
      </c>
      <c r="B452" s="231"/>
      <c r="C452" s="231"/>
      <c r="D452" s="231"/>
      <c r="E452" s="231"/>
      <c r="F452" s="231"/>
      <c r="G452" s="90">
        <v>0</v>
      </c>
    </row>
    <row r="453" spans="1:7" x14ac:dyDescent="0.25">
      <c r="A453" s="85" t="s">
        <v>149</v>
      </c>
      <c r="B453" s="231"/>
      <c r="C453" s="231"/>
      <c r="D453" s="231"/>
      <c r="E453" s="231"/>
      <c r="F453" s="231"/>
      <c r="G453" s="90">
        <v>0</v>
      </c>
    </row>
    <row r="454" spans="1:7" x14ac:dyDescent="0.25">
      <c r="A454" s="85" t="s">
        <v>150</v>
      </c>
      <c r="B454" s="231">
        <v>23.274445000000011</v>
      </c>
      <c r="C454" s="231"/>
      <c r="D454" s="231"/>
      <c r="E454" s="231"/>
      <c r="F454" s="231">
        <v>-3.1368170269177945E-2</v>
      </c>
      <c r="G454" s="90">
        <v>23.243076829730832</v>
      </c>
    </row>
    <row r="455" spans="1:7" x14ac:dyDescent="0.25">
      <c r="A455" s="85" t="s">
        <v>151</v>
      </c>
      <c r="B455" s="231">
        <v>310.46233000000007</v>
      </c>
      <c r="C455" s="231"/>
      <c r="D455" s="231"/>
      <c r="E455" s="231"/>
      <c r="F455" s="231">
        <v>-0.41842609908015865</v>
      </c>
      <c r="G455" s="90">
        <v>310.04390390091993</v>
      </c>
    </row>
    <row r="456" spans="1:7" x14ac:dyDescent="0.25">
      <c r="A456" s="85" t="s">
        <v>152</v>
      </c>
      <c r="B456" s="231"/>
      <c r="C456" s="231"/>
      <c r="D456" s="231"/>
      <c r="E456" s="231"/>
      <c r="F456" s="231"/>
      <c r="G456" s="90">
        <v>0</v>
      </c>
    </row>
    <row r="457" spans="1:7" ht="23.25" x14ac:dyDescent="0.25">
      <c r="A457" s="85" t="s">
        <v>153</v>
      </c>
      <c r="B457" s="231">
        <v>41.381102499999997</v>
      </c>
      <c r="C457" s="231"/>
      <c r="D457" s="231"/>
      <c r="E457" s="231"/>
      <c r="F457" s="231">
        <v>-5.5771446715326807E-2</v>
      </c>
      <c r="G457" s="90">
        <v>41.325331053284671</v>
      </c>
    </row>
    <row r="458" spans="1:7" x14ac:dyDescent="0.25">
      <c r="A458" s="85" t="s">
        <v>154</v>
      </c>
      <c r="B458" s="231">
        <v>200.68652999999998</v>
      </c>
      <c r="C458" s="231"/>
      <c r="D458" s="231"/>
      <c r="E458" s="231"/>
      <c r="F458" s="231">
        <v>-0.27047559002031984</v>
      </c>
      <c r="G458" s="90">
        <v>200.41605440997967</v>
      </c>
    </row>
    <row r="459" spans="1:7" x14ac:dyDescent="0.25">
      <c r="A459" s="115" t="s">
        <v>261</v>
      </c>
      <c r="B459" s="231"/>
      <c r="C459" s="231"/>
      <c r="D459" s="231"/>
      <c r="E459" s="231"/>
      <c r="F459" s="231"/>
      <c r="G459" s="90">
        <v>0</v>
      </c>
    </row>
    <row r="460" spans="1:7" x14ac:dyDescent="0.25">
      <c r="A460" s="124" t="s">
        <v>155</v>
      </c>
      <c r="B460" s="231">
        <v>56.99734500000001</v>
      </c>
      <c r="C460" s="231"/>
      <c r="D460" s="231"/>
      <c r="E460" s="231"/>
      <c r="F460" s="231">
        <v>-7.6818262383961347E-2</v>
      </c>
      <c r="G460" s="90">
        <v>56.920526737616051</v>
      </c>
    </row>
    <row r="461" spans="1:7" x14ac:dyDescent="0.25">
      <c r="A461" s="115" t="s">
        <v>232</v>
      </c>
      <c r="B461" s="231">
        <v>4.8044549999999999</v>
      </c>
      <c r="C461" s="231"/>
      <c r="D461" s="231"/>
      <c r="E461" s="231"/>
      <c r="F461" s="231">
        <v>-6.4752118682358797E-3</v>
      </c>
      <c r="G461" s="90">
        <v>4.7979797881317641</v>
      </c>
    </row>
    <row r="462" spans="1:7" x14ac:dyDescent="0.25">
      <c r="A462" s="92" t="s">
        <v>233</v>
      </c>
      <c r="B462" s="231"/>
      <c r="C462" s="231"/>
      <c r="D462" s="231"/>
      <c r="E462" s="231"/>
      <c r="F462" s="231"/>
      <c r="G462" s="90">
        <v>0</v>
      </c>
    </row>
    <row r="463" spans="1:7" x14ac:dyDescent="0.25">
      <c r="A463" s="124" t="s">
        <v>262</v>
      </c>
      <c r="B463" s="231"/>
      <c r="C463" s="231"/>
      <c r="D463" s="231"/>
      <c r="E463" s="231"/>
      <c r="F463" s="231"/>
      <c r="G463" s="90">
        <v>0</v>
      </c>
    </row>
    <row r="464" spans="1:7" x14ac:dyDescent="0.25">
      <c r="A464" s="89" t="s">
        <v>157</v>
      </c>
      <c r="B464" s="90">
        <v>833.30485250000004</v>
      </c>
      <c r="C464" s="90">
        <v>0</v>
      </c>
      <c r="D464" s="90">
        <v>0</v>
      </c>
      <c r="E464" s="90">
        <v>0</v>
      </c>
      <c r="F464" s="90">
        <v>-1.1230879404149998</v>
      </c>
      <c r="G464" s="90">
        <v>832.18176455958508</v>
      </c>
    </row>
    <row r="465" spans="1:7" x14ac:dyDescent="0.25">
      <c r="A465" s="133" t="s">
        <v>158</v>
      </c>
      <c r="B465" s="237">
        <v>2880.4117433721322</v>
      </c>
      <c r="C465" s="237">
        <v>3920.2994171713085</v>
      </c>
      <c r="D465" s="237">
        <v>0</v>
      </c>
      <c r="E465" s="237">
        <v>0</v>
      </c>
      <c r="F465" s="237">
        <v>4.9086437856317611</v>
      </c>
      <c r="G465" s="237">
        <v>6805.6198043290724</v>
      </c>
    </row>
    <row r="466" spans="1:7" x14ac:dyDescent="0.25">
      <c r="A466" s="93" t="s">
        <v>159</v>
      </c>
      <c r="B466" s="94"/>
      <c r="C466" s="94"/>
      <c r="D466" s="94"/>
      <c r="E466" s="94"/>
      <c r="F466" s="94"/>
      <c r="G466" s="94"/>
    </row>
    <row r="467" spans="1:7" x14ac:dyDescent="0.25">
      <c r="A467" s="93" t="s">
        <v>160</v>
      </c>
      <c r="B467" s="94"/>
      <c r="C467" s="94"/>
      <c r="D467" s="94"/>
      <c r="E467" s="94"/>
      <c r="F467" s="94"/>
      <c r="G467" s="94"/>
    </row>
    <row r="468" spans="1:7" x14ac:dyDescent="0.25">
      <c r="A468" s="93" t="s">
        <v>161</v>
      </c>
      <c r="B468" s="94"/>
      <c r="C468" s="94"/>
      <c r="D468" s="94"/>
      <c r="E468" s="94"/>
      <c r="F468" s="94"/>
      <c r="G468" s="94"/>
    </row>
    <row r="469" spans="1:7" x14ac:dyDescent="0.25">
      <c r="A469" s="87" t="s">
        <v>162</v>
      </c>
      <c r="B469" s="231">
        <v>114.42828486765001</v>
      </c>
      <c r="C469" s="231">
        <v>361.78663334817321</v>
      </c>
      <c r="D469" s="231"/>
      <c r="E469" s="231"/>
      <c r="F469" s="231">
        <v>14.808833648667273</v>
      </c>
      <c r="G469" s="90">
        <v>491.02375186449046</v>
      </c>
    </row>
    <row r="470" spans="1:7" x14ac:dyDescent="0.25">
      <c r="A470" s="87" t="s">
        <v>163</v>
      </c>
      <c r="B470" s="231">
        <v>30.469601041000004</v>
      </c>
      <c r="C470" s="231">
        <v>99.035389326246005</v>
      </c>
      <c r="D470" s="231"/>
      <c r="E470" s="231"/>
      <c r="F470" s="231">
        <v>4.0272107942482345</v>
      </c>
      <c r="G470" s="90">
        <v>133.53220116149427</v>
      </c>
    </row>
    <row r="471" spans="1:7" x14ac:dyDescent="0.25">
      <c r="A471" s="93" t="s">
        <v>164</v>
      </c>
      <c r="B471" s="90">
        <v>144.89788590865001</v>
      </c>
      <c r="C471" s="90">
        <v>460.8220226744192</v>
      </c>
      <c r="D471" s="90">
        <v>0</v>
      </c>
      <c r="E471" s="90">
        <v>0</v>
      </c>
      <c r="F471" s="90">
        <v>18.836044442915508</v>
      </c>
      <c r="G471" s="90">
        <v>624.55595302598476</v>
      </c>
    </row>
    <row r="472" spans="1:7" x14ac:dyDescent="0.25">
      <c r="A472" s="93" t="s">
        <v>165</v>
      </c>
      <c r="B472" s="96"/>
      <c r="C472" s="96"/>
      <c r="D472" s="96"/>
      <c r="E472" s="96"/>
      <c r="F472" s="96"/>
      <c r="G472" s="96"/>
    </row>
    <row r="473" spans="1:7" x14ac:dyDescent="0.25">
      <c r="A473" s="98" t="s">
        <v>166</v>
      </c>
      <c r="B473" s="239">
        <v>2.3376037E-3</v>
      </c>
      <c r="C473" s="231">
        <v>0</v>
      </c>
      <c r="D473" s="231"/>
      <c r="E473" s="231"/>
      <c r="F473" s="231">
        <v>7.2692355920946634E-5</v>
      </c>
      <c r="G473" s="90">
        <v>2.4102960559209464E-3</v>
      </c>
    </row>
    <row r="474" spans="1:7" x14ac:dyDescent="0.25">
      <c r="A474" s="98" t="s">
        <v>167</v>
      </c>
      <c r="B474" s="239">
        <v>1.178185E-3</v>
      </c>
      <c r="C474" s="231">
        <v>0</v>
      </c>
      <c r="D474" s="231"/>
      <c r="E474" s="231"/>
      <c r="F474" s="231">
        <v>3.6637965349182375E-5</v>
      </c>
      <c r="G474" s="90">
        <v>1.2148229653491823E-3</v>
      </c>
    </row>
    <row r="475" spans="1:7" x14ac:dyDescent="0.25">
      <c r="A475" s="98" t="s">
        <v>168</v>
      </c>
      <c r="B475" s="231">
        <v>0</v>
      </c>
      <c r="C475" s="231">
        <v>0</v>
      </c>
      <c r="D475" s="231"/>
      <c r="E475" s="231"/>
      <c r="F475" s="231"/>
      <c r="G475" s="90">
        <v>0</v>
      </c>
    </row>
    <row r="476" spans="1:7" x14ac:dyDescent="0.25">
      <c r="A476" s="98" t="s">
        <v>169</v>
      </c>
      <c r="B476" s="231">
        <v>76.09711530765</v>
      </c>
      <c r="C476" s="231">
        <v>197.04078262930148</v>
      </c>
      <c r="D476" s="231"/>
      <c r="E476" s="231"/>
      <c r="F476" s="231">
        <v>8.4937567870602155</v>
      </c>
      <c r="G476" s="90">
        <v>281.6316547240117</v>
      </c>
    </row>
    <row r="477" spans="1:7" x14ac:dyDescent="0.25">
      <c r="A477" s="98" t="s">
        <v>170</v>
      </c>
      <c r="B477" s="231"/>
      <c r="C477" s="231"/>
      <c r="D477" s="231"/>
      <c r="E477" s="231"/>
      <c r="F477" s="231"/>
      <c r="G477" s="90">
        <v>0</v>
      </c>
    </row>
    <row r="478" spans="1:7" x14ac:dyDescent="0.25">
      <c r="A478" s="93" t="s">
        <v>171</v>
      </c>
      <c r="B478" s="90">
        <v>76.10063109635</v>
      </c>
      <c r="C478" s="90">
        <v>197.04078262930148</v>
      </c>
      <c r="D478" s="90">
        <v>0</v>
      </c>
      <c r="E478" s="90">
        <v>0</v>
      </c>
      <c r="F478" s="90">
        <v>8.4938661173814864</v>
      </c>
      <c r="G478" s="90">
        <v>281.63527984303295</v>
      </c>
    </row>
    <row r="479" spans="1:7" x14ac:dyDescent="0.25">
      <c r="A479" s="93" t="s">
        <v>172</v>
      </c>
      <c r="B479" s="90">
        <v>220.998517005</v>
      </c>
      <c r="C479" s="90">
        <v>657.86280530372073</v>
      </c>
      <c r="D479" s="90">
        <v>0</v>
      </c>
      <c r="E479" s="90">
        <v>0</v>
      </c>
      <c r="F479" s="90">
        <v>27.329910560296995</v>
      </c>
      <c r="G479" s="90">
        <v>906.19123286901777</v>
      </c>
    </row>
    <row r="480" spans="1:7" x14ac:dyDescent="0.25">
      <c r="A480" s="93" t="s">
        <v>173</v>
      </c>
      <c r="B480" s="83"/>
      <c r="C480" s="83"/>
      <c r="D480" s="83"/>
      <c r="E480" s="83"/>
      <c r="F480" s="83"/>
      <c r="G480" s="94"/>
    </row>
    <row r="481" spans="1:7" x14ac:dyDescent="0.25">
      <c r="A481" s="87" t="s">
        <v>174</v>
      </c>
      <c r="B481" s="231">
        <v>19.759298944357759</v>
      </c>
      <c r="C481" s="231">
        <v>70.054709322154793</v>
      </c>
      <c r="D481" s="231"/>
      <c r="E481" s="231"/>
      <c r="F481" s="231">
        <v>2.8273750374935065</v>
      </c>
      <c r="G481" s="90">
        <v>92.641383304006069</v>
      </c>
    </row>
    <row r="482" spans="1:7" x14ac:dyDescent="0.25">
      <c r="A482" s="87" t="s">
        <v>175</v>
      </c>
      <c r="B482" s="231">
        <v>35.782909831720247</v>
      </c>
      <c r="C482" s="231">
        <v>120.20317573172505</v>
      </c>
      <c r="D482" s="231"/>
      <c r="E482" s="231"/>
      <c r="F482" s="231">
        <v>4.9130481462145053</v>
      </c>
      <c r="G482" s="90">
        <v>160.89913370965979</v>
      </c>
    </row>
    <row r="483" spans="1:7" x14ac:dyDescent="0.25">
      <c r="A483" s="93" t="s">
        <v>176</v>
      </c>
      <c r="B483" s="90">
        <v>55.542208776078006</v>
      </c>
      <c r="C483" s="90">
        <v>190.25788505387985</v>
      </c>
      <c r="D483" s="90">
        <v>0</v>
      </c>
      <c r="E483" s="90">
        <v>0</v>
      </c>
      <c r="F483" s="90">
        <v>7.7404231837080122</v>
      </c>
      <c r="G483" s="90">
        <v>253.54051701366586</v>
      </c>
    </row>
    <row r="484" spans="1:7" x14ac:dyDescent="0.25">
      <c r="A484" s="93" t="s">
        <v>177</v>
      </c>
      <c r="B484" s="83"/>
      <c r="C484" s="83"/>
      <c r="D484" s="83"/>
      <c r="E484" s="83"/>
      <c r="F484" s="83"/>
      <c r="G484" s="96"/>
    </row>
    <row r="485" spans="1:7" x14ac:dyDescent="0.25">
      <c r="A485" s="87" t="s">
        <v>178</v>
      </c>
      <c r="B485" s="231">
        <v>0</v>
      </c>
      <c r="C485" s="231">
        <v>2.3307772114499996</v>
      </c>
      <c r="D485" s="231"/>
      <c r="E485" s="231"/>
      <c r="F485" s="231">
        <v>7.2480072917045307E-2</v>
      </c>
      <c r="G485" s="90">
        <v>2.403257284367045</v>
      </c>
    </row>
    <row r="486" spans="1:7" x14ac:dyDescent="0.25">
      <c r="A486" s="87" t="s">
        <v>179</v>
      </c>
      <c r="B486" s="231">
        <v>0</v>
      </c>
      <c r="C486" s="231">
        <v>99.401032429050019</v>
      </c>
      <c r="D486" s="231"/>
      <c r="E486" s="231"/>
      <c r="F486" s="231">
        <v>3.0910693836778504</v>
      </c>
      <c r="G486" s="90">
        <v>102.49210181272787</v>
      </c>
    </row>
    <row r="487" spans="1:7" x14ac:dyDescent="0.25">
      <c r="A487" s="87" t="s">
        <v>180</v>
      </c>
      <c r="B487" s="231">
        <v>0</v>
      </c>
      <c r="C487" s="231">
        <v>99.401032429050019</v>
      </c>
      <c r="D487" s="231"/>
      <c r="E487" s="231"/>
      <c r="F487" s="231">
        <v>3.0910693836778504</v>
      </c>
      <c r="G487" s="90">
        <v>102.49210181272787</v>
      </c>
    </row>
    <row r="488" spans="1:7" x14ac:dyDescent="0.25">
      <c r="A488" s="93" t="s">
        <v>181</v>
      </c>
      <c r="B488" s="90">
        <v>0</v>
      </c>
      <c r="C488" s="90">
        <v>201.13284206955004</v>
      </c>
      <c r="D488" s="90">
        <v>0</v>
      </c>
      <c r="E488" s="90">
        <v>0</v>
      </c>
      <c r="F488" s="90">
        <v>6.2546188402727463</v>
      </c>
      <c r="G488" s="90">
        <v>207.38746090982278</v>
      </c>
    </row>
    <row r="489" spans="1:7" x14ac:dyDescent="0.25">
      <c r="A489" s="93" t="s">
        <v>182</v>
      </c>
      <c r="B489" s="83"/>
      <c r="C489" s="83"/>
      <c r="D489" s="83"/>
      <c r="E489" s="83"/>
      <c r="F489" s="83"/>
      <c r="G489" s="96"/>
    </row>
    <row r="490" spans="1:7" x14ac:dyDescent="0.25">
      <c r="A490" s="87" t="s">
        <v>183</v>
      </c>
      <c r="B490" s="231">
        <v>274.00877616459991</v>
      </c>
      <c r="C490" s="231">
        <v>635.69875827573514</v>
      </c>
      <c r="D490" s="231"/>
      <c r="E490" s="231"/>
      <c r="F490" s="231">
        <v>28.289133815754855</v>
      </c>
      <c r="G490" s="90">
        <v>937.99666825608995</v>
      </c>
    </row>
    <row r="491" spans="1:7" x14ac:dyDescent="0.25">
      <c r="A491" s="87" t="s">
        <v>184</v>
      </c>
      <c r="B491" s="231">
        <v>165.31735809624999</v>
      </c>
      <c r="C491" s="231">
        <v>284.30273694620422</v>
      </c>
      <c r="D491" s="231"/>
      <c r="E491" s="231"/>
      <c r="F491" s="231">
        <v>13.981815642247632</v>
      </c>
      <c r="G491" s="90">
        <v>463.60191068470181</v>
      </c>
    </row>
    <row r="492" spans="1:7" x14ac:dyDescent="0.25">
      <c r="A492" s="93" t="s">
        <v>185</v>
      </c>
      <c r="B492" s="90">
        <v>439.32613426084993</v>
      </c>
      <c r="C492" s="90">
        <v>920.00149522193942</v>
      </c>
      <c r="D492" s="90">
        <v>0</v>
      </c>
      <c r="E492" s="90">
        <v>0</v>
      </c>
      <c r="F492" s="90">
        <v>42.270949458002491</v>
      </c>
      <c r="G492" s="90">
        <v>1401.5985789407916</v>
      </c>
    </row>
    <row r="493" spans="1:7" x14ac:dyDescent="0.25">
      <c r="A493" s="93" t="s">
        <v>186</v>
      </c>
      <c r="B493" s="83"/>
      <c r="C493" s="83"/>
      <c r="D493" s="83"/>
      <c r="E493" s="83"/>
      <c r="F493" s="83"/>
      <c r="G493" s="96"/>
    </row>
    <row r="494" spans="1:7" x14ac:dyDescent="0.25">
      <c r="A494" s="124" t="s">
        <v>263</v>
      </c>
      <c r="B494" s="231">
        <v>98.180332376400003</v>
      </c>
      <c r="C494" s="231">
        <v>134.90182003375355</v>
      </c>
      <c r="D494" s="231"/>
      <c r="E494" s="231"/>
      <c r="F494" s="231">
        <v>7.2462939079936337</v>
      </c>
      <c r="G494" s="90">
        <v>240.3284463181472</v>
      </c>
    </row>
    <row r="495" spans="1:7" x14ac:dyDescent="0.25">
      <c r="A495" s="88" t="s">
        <v>276</v>
      </c>
      <c r="B495" s="231">
        <v>112.60540860585</v>
      </c>
      <c r="C495" s="231">
        <v>154.78673221559922</v>
      </c>
      <c r="D495" s="231"/>
      <c r="E495" s="231"/>
      <c r="F495" s="231">
        <v>8.3218567861024511</v>
      </c>
      <c r="G495" s="90">
        <v>275.71399760755168</v>
      </c>
    </row>
    <row r="496" spans="1:7" x14ac:dyDescent="0.25">
      <c r="A496" s="88" t="s">
        <v>277</v>
      </c>
      <c r="B496" s="231"/>
      <c r="C496" s="231">
        <v>53.124313817100003</v>
      </c>
      <c r="D496" s="231"/>
      <c r="E496" s="231"/>
      <c r="F496" s="231">
        <v>1.6520043701371181</v>
      </c>
      <c r="G496" s="90">
        <v>54.776318187237123</v>
      </c>
    </row>
    <row r="497" spans="1:7" x14ac:dyDescent="0.25">
      <c r="A497" s="124" t="s">
        <v>278</v>
      </c>
      <c r="B497" s="231">
        <v>235.70965260164999</v>
      </c>
      <c r="C497" s="231">
        <v>147.27461583219295</v>
      </c>
      <c r="D497" s="231"/>
      <c r="E497" s="231"/>
      <c r="F497" s="231">
        <v>11.909644373473691</v>
      </c>
      <c r="G497" s="90">
        <v>394.89391280731661</v>
      </c>
    </row>
    <row r="498" spans="1:7" x14ac:dyDescent="0.25">
      <c r="A498" s="88" t="s">
        <v>281</v>
      </c>
      <c r="B498" s="231"/>
      <c r="C498" s="231">
        <v>71.287648282603996</v>
      </c>
      <c r="D498" s="231"/>
      <c r="E498" s="231"/>
      <c r="F498" s="231">
        <v>2.2168287557580055</v>
      </c>
      <c r="G498" s="90">
        <v>73.504477038361998</v>
      </c>
    </row>
    <row r="499" spans="1:7" x14ac:dyDescent="0.25">
      <c r="A499" s="134" t="s">
        <v>280</v>
      </c>
      <c r="B499" s="231"/>
      <c r="C499" s="231">
        <v>387.76365553007992</v>
      </c>
      <c r="D499" s="231"/>
      <c r="E499" s="231"/>
      <c r="F499" s="231">
        <v>36.191645718584297</v>
      </c>
      <c r="G499" s="90">
        <v>423.95530124866423</v>
      </c>
    </row>
    <row r="500" spans="1:7" x14ac:dyDescent="0.25">
      <c r="A500" s="135" t="s">
        <v>293</v>
      </c>
      <c r="B500" s="234">
        <v>4.1035549305499996</v>
      </c>
      <c r="C500" s="234">
        <v>5.5050737866000006</v>
      </c>
      <c r="D500" s="234"/>
      <c r="E500" s="234"/>
      <c r="F500" s="234">
        <v>0.29879909011920913</v>
      </c>
      <c r="G500" s="237">
        <v>9.9074278072692099</v>
      </c>
    </row>
    <row r="501" spans="1:7" x14ac:dyDescent="0.25">
      <c r="A501" s="136" t="s">
        <v>279</v>
      </c>
      <c r="B501" s="231">
        <v>3.7664994835500001</v>
      </c>
      <c r="C501" s="231">
        <v>0</v>
      </c>
      <c r="D501" s="231"/>
      <c r="E501" s="231"/>
      <c r="F501" s="231">
        <v>0.1171266631013111</v>
      </c>
      <c r="G501" s="90">
        <v>3.8836261466513111</v>
      </c>
    </row>
    <row r="502" spans="1:7" x14ac:dyDescent="0.25">
      <c r="A502" s="93" t="s">
        <v>187</v>
      </c>
      <c r="B502" s="90">
        <v>1170.2323080399278</v>
      </c>
      <c r="C502" s="90">
        <v>2923.8988871470201</v>
      </c>
      <c r="D502" s="90">
        <v>0</v>
      </c>
      <c r="E502" s="90">
        <v>0</v>
      </c>
      <c r="F502" s="90">
        <v>151.55010170755</v>
      </c>
      <c r="G502" s="90">
        <v>4245.6812968944978</v>
      </c>
    </row>
    <row r="503" spans="1:7" x14ac:dyDescent="0.25">
      <c r="A503" s="93" t="s">
        <v>188</v>
      </c>
      <c r="B503" s="94"/>
      <c r="C503" s="94"/>
      <c r="D503" s="94"/>
      <c r="E503" s="94"/>
      <c r="F503" s="94"/>
      <c r="G503" s="94"/>
    </row>
    <row r="504" spans="1:7" x14ac:dyDescent="0.25">
      <c r="A504" s="101" t="s">
        <v>189</v>
      </c>
      <c r="B504" s="231">
        <v>0.52649125418733256</v>
      </c>
      <c r="C504" s="231">
        <v>2.2366390632298776</v>
      </c>
      <c r="D504" s="231"/>
      <c r="E504" s="231"/>
      <c r="F504" s="231"/>
      <c r="G504" s="90">
        <v>2.7631303174172102</v>
      </c>
    </row>
    <row r="505" spans="1:7" x14ac:dyDescent="0.25">
      <c r="A505" s="101" t="s">
        <v>190</v>
      </c>
      <c r="B505" s="231"/>
      <c r="C505" s="231"/>
      <c r="D505" s="231"/>
      <c r="E505" s="231"/>
      <c r="F505" s="231"/>
      <c r="G505" s="90">
        <v>0</v>
      </c>
    </row>
    <row r="506" spans="1:7" x14ac:dyDescent="0.25">
      <c r="A506" s="101" t="s">
        <v>191</v>
      </c>
      <c r="B506" s="231">
        <v>0.9733548191552438</v>
      </c>
      <c r="C506" s="231">
        <v>5.7306506381155566</v>
      </c>
      <c r="D506" s="231"/>
      <c r="E506" s="231"/>
      <c r="F506" s="231"/>
      <c r="G506" s="90">
        <v>6.7040054572708003</v>
      </c>
    </row>
    <row r="507" spans="1:7" x14ac:dyDescent="0.25">
      <c r="A507" s="101" t="s">
        <v>192</v>
      </c>
      <c r="B507" s="231"/>
      <c r="C507" s="231"/>
      <c r="D507" s="231"/>
      <c r="E507" s="231"/>
      <c r="F507" s="231"/>
      <c r="G507" s="90">
        <v>0</v>
      </c>
    </row>
    <row r="508" spans="1:7" x14ac:dyDescent="0.25">
      <c r="A508" s="102" t="s">
        <v>193</v>
      </c>
      <c r="B508" s="90">
        <v>1.4998460733425762</v>
      </c>
      <c r="C508" s="90">
        <v>7.9672897013454342</v>
      </c>
      <c r="D508" s="90">
        <v>0</v>
      </c>
      <c r="E508" s="90">
        <v>0</v>
      </c>
      <c r="F508" s="90">
        <v>0</v>
      </c>
      <c r="G508" s="90">
        <v>9.4671357746880105</v>
      </c>
    </row>
    <row r="509" spans="1:7" x14ac:dyDescent="0.25">
      <c r="A509" s="93" t="s">
        <v>194</v>
      </c>
      <c r="B509" s="94"/>
      <c r="C509" s="94"/>
      <c r="D509" s="94"/>
      <c r="E509" s="94"/>
      <c r="F509" s="94"/>
      <c r="G509" s="94"/>
    </row>
    <row r="510" spans="1:7" x14ac:dyDescent="0.25">
      <c r="A510" s="103" t="s">
        <v>195</v>
      </c>
      <c r="B510" s="231"/>
      <c r="C510" s="231"/>
      <c r="D510" s="231"/>
      <c r="E510" s="231"/>
      <c r="F510" s="231"/>
      <c r="G510" s="90">
        <v>0</v>
      </c>
    </row>
    <row r="511" spans="1:7" x14ac:dyDescent="0.25">
      <c r="A511" s="103" t="s">
        <v>196</v>
      </c>
      <c r="B511" s="231"/>
      <c r="C511" s="231"/>
      <c r="D511" s="231"/>
      <c r="E511" s="231"/>
      <c r="F511" s="231"/>
      <c r="G511" s="90">
        <v>0</v>
      </c>
    </row>
    <row r="512" spans="1:7" x14ac:dyDescent="0.25">
      <c r="A512" s="103" t="s">
        <v>197</v>
      </c>
      <c r="B512" s="231"/>
      <c r="C512" s="231"/>
      <c r="D512" s="231"/>
      <c r="E512" s="231"/>
      <c r="F512" s="231"/>
      <c r="G512" s="90">
        <v>0</v>
      </c>
    </row>
    <row r="513" spans="1:7" x14ac:dyDescent="0.25">
      <c r="A513" s="103" t="s">
        <v>198</v>
      </c>
      <c r="B513" s="231"/>
      <c r="C513" s="231"/>
      <c r="D513" s="231"/>
      <c r="E513" s="231"/>
      <c r="F513" s="231"/>
      <c r="G513" s="90">
        <v>0</v>
      </c>
    </row>
    <row r="514" spans="1:7" x14ac:dyDescent="0.25">
      <c r="A514" s="103" t="s">
        <v>199</v>
      </c>
      <c r="B514" s="231"/>
      <c r="C514" s="231"/>
      <c r="D514" s="231"/>
      <c r="E514" s="231"/>
      <c r="F514" s="231"/>
      <c r="G514" s="90">
        <v>0</v>
      </c>
    </row>
    <row r="515" spans="1:7" x14ac:dyDescent="0.25">
      <c r="A515" s="103" t="s">
        <v>200</v>
      </c>
      <c r="B515" s="231"/>
      <c r="C515" s="231"/>
      <c r="D515" s="231"/>
      <c r="E515" s="231"/>
      <c r="F515" s="231"/>
      <c r="G515" s="90">
        <v>0</v>
      </c>
    </row>
    <row r="516" spans="1:7" x14ac:dyDescent="0.25">
      <c r="A516" s="103" t="s">
        <v>201</v>
      </c>
      <c r="B516" s="231"/>
      <c r="C516" s="231"/>
      <c r="D516" s="231"/>
      <c r="E516" s="231"/>
      <c r="F516" s="231"/>
      <c r="G516" s="90">
        <v>0</v>
      </c>
    </row>
    <row r="517" spans="1:7" x14ac:dyDescent="0.25">
      <c r="A517" s="103" t="s">
        <v>202</v>
      </c>
      <c r="B517" s="231"/>
      <c r="C517" s="231"/>
      <c r="D517" s="231"/>
      <c r="E517" s="231"/>
      <c r="F517" s="231"/>
      <c r="G517" s="90">
        <v>0</v>
      </c>
    </row>
    <row r="518" spans="1:7" x14ac:dyDescent="0.25">
      <c r="A518" s="103" t="s">
        <v>203</v>
      </c>
      <c r="B518" s="231"/>
      <c r="C518" s="231"/>
      <c r="D518" s="231"/>
      <c r="E518" s="231"/>
      <c r="F518" s="231"/>
      <c r="G518" s="90">
        <v>0</v>
      </c>
    </row>
    <row r="519" spans="1:7" x14ac:dyDescent="0.25">
      <c r="A519" s="93" t="s">
        <v>204</v>
      </c>
      <c r="B519" s="90">
        <v>0</v>
      </c>
      <c r="C519" s="90">
        <v>0</v>
      </c>
      <c r="D519" s="90">
        <v>0</v>
      </c>
      <c r="E519" s="90">
        <v>0</v>
      </c>
      <c r="F519" s="90">
        <v>0</v>
      </c>
      <c r="G519" s="90">
        <v>0</v>
      </c>
    </row>
    <row r="520" spans="1:7" x14ac:dyDescent="0.25">
      <c r="A520" s="93" t="s">
        <v>205</v>
      </c>
      <c r="B520" s="83"/>
      <c r="C520" s="83"/>
      <c r="D520" s="83"/>
      <c r="E520" s="83"/>
      <c r="F520" s="83"/>
      <c r="G520" s="96"/>
    </row>
    <row r="521" spans="1:7" x14ac:dyDescent="0.25">
      <c r="A521" s="103" t="s">
        <v>206</v>
      </c>
      <c r="B521" s="231"/>
      <c r="C521" s="231">
        <v>23.850455871670942</v>
      </c>
      <c r="D521" s="231"/>
      <c r="E521" s="231"/>
      <c r="F521" s="231"/>
      <c r="G521" s="90">
        <v>23.850455871670942</v>
      </c>
    </row>
    <row r="522" spans="1:7" x14ac:dyDescent="0.25">
      <c r="A522" s="103" t="s">
        <v>207</v>
      </c>
      <c r="B522" s="231"/>
      <c r="C522" s="231">
        <v>3.8557673973999997</v>
      </c>
      <c r="D522" s="231"/>
      <c r="E522" s="231"/>
      <c r="F522" s="231"/>
      <c r="G522" s="90">
        <v>3.8557673973999997</v>
      </c>
    </row>
    <row r="523" spans="1:7" x14ac:dyDescent="0.25">
      <c r="A523" s="103" t="s">
        <v>208</v>
      </c>
      <c r="B523" s="231"/>
      <c r="C523" s="231">
        <v>0</v>
      </c>
      <c r="D523" s="231"/>
      <c r="E523" s="231"/>
      <c r="F523" s="231"/>
      <c r="G523" s="90">
        <v>0</v>
      </c>
    </row>
    <row r="524" spans="1:7" x14ac:dyDescent="0.25">
      <c r="A524" s="103" t="s">
        <v>209</v>
      </c>
      <c r="B524" s="231"/>
      <c r="C524" s="231">
        <v>5.8909273773118276</v>
      </c>
      <c r="D524" s="231"/>
      <c r="E524" s="231"/>
      <c r="F524" s="231"/>
      <c r="G524" s="90">
        <v>5.8909273773118276</v>
      </c>
    </row>
    <row r="525" spans="1:7" x14ac:dyDescent="0.25">
      <c r="A525" s="103" t="s">
        <v>210</v>
      </c>
      <c r="B525" s="107"/>
      <c r="C525" s="231">
        <v>82.243123947718118</v>
      </c>
      <c r="D525" s="231"/>
      <c r="E525" s="231"/>
      <c r="F525" s="231"/>
      <c r="G525" s="90">
        <v>82.243123947718118</v>
      </c>
    </row>
    <row r="526" spans="1:7" x14ac:dyDescent="0.25">
      <c r="A526" s="103" t="s">
        <v>211</v>
      </c>
      <c r="B526" s="231">
        <v>0.80535774963403794</v>
      </c>
      <c r="C526" s="231"/>
      <c r="D526" s="231"/>
      <c r="E526" s="231"/>
      <c r="F526" s="231"/>
      <c r="G526" s="90">
        <v>0.80535774963403794</v>
      </c>
    </row>
    <row r="527" spans="1:7" x14ac:dyDescent="0.25">
      <c r="A527" s="103" t="s">
        <v>212</v>
      </c>
      <c r="B527" s="231"/>
      <c r="C527" s="231"/>
      <c r="D527" s="231"/>
      <c r="E527" s="231"/>
      <c r="F527" s="231"/>
      <c r="G527" s="90">
        <v>0</v>
      </c>
    </row>
    <row r="528" spans="1:7" x14ac:dyDescent="0.25">
      <c r="A528" s="130" t="s">
        <v>282</v>
      </c>
      <c r="B528" s="234"/>
      <c r="C528" s="234">
        <v>2134.8297922703541</v>
      </c>
      <c r="D528" s="234"/>
      <c r="E528" s="234"/>
      <c r="F528" s="234">
        <v>-8.0759703999999992</v>
      </c>
      <c r="G528" s="237">
        <v>2126.7538218703539</v>
      </c>
    </row>
    <row r="529" spans="1:7" ht="22.5" x14ac:dyDescent="0.25">
      <c r="A529" s="130" t="s">
        <v>283</v>
      </c>
      <c r="B529" s="231"/>
      <c r="C529" s="231">
        <v>43.705510774409177</v>
      </c>
      <c r="D529" s="234"/>
      <c r="E529" s="234"/>
      <c r="F529" s="234"/>
      <c r="G529" s="237">
        <v>43.705510774409177</v>
      </c>
    </row>
    <row r="530" spans="1:7" x14ac:dyDescent="0.25">
      <c r="A530" s="130" t="s">
        <v>284</v>
      </c>
      <c r="B530" s="234"/>
      <c r="C530" s="234">
        <v>269.31581772354644</v>
      </c>
      <c r="D530" s="234"/>
      <c r="E530" s="234"/>
      <c r="F530" s="234"/>
      <c r="G530" s="237">
        <v>269.31581772354644</v>
      </c>
    </row>
    <row r="531" spans="1:7" x14ac:dyDescent="0.25">
      <c r="A531" s="103" t="s">
        <v>213</v>
      </c>
      <c r="B531" s="231"/>
      <c r="C531" s="231"/>
      <c r="D531" s="231"/>
      <c r="E531" s="231"/>
      <c r="F531" s="231"/>
      <c r="G531" s="90">
        <v>0</v>
      </c>
    </row>
    <row r="532" spans="1:7" x14ac:dyDescent="0.25">
      <c r="A532" s="93" t="s">
        <v>214</v>
      </c>
      <c r="B532" s="90">
        <v>0.80535774963403794</v>
      </c>
      <c r="C532" s="90">
        <v>2563.6913953624103</v>
      </c>
      <c r="D532" s="90">
        <v>0</v>
      </c>
      <c r="E532" s="90">
        <v>0</v>
      </c>
      <c r="F532" s="90">
        <v>-8.0759703999999992</v>
      </c>
      <c r="G532" s="90">
        <v>2556.4207827120445</v>
      </c>
    </row>
    <row r="533" spans="1:7" x14ac:dyDescent="0.25">
      <c r="A533" s="105" t="s">
        <v>215</v>
      </c>
      <c r="B533" s="231"/>
      <c r="C533" s="231"/>
      <c r="D533" s="231"/>
      <c r="E533" s="231"/>
      <c r="F533" s="231"/>
      <c r="G533" s="90">
        <v>0</v>
      </c>
    </row>
    <row r="534" spans="1:7" x14ac:dyDescent="0.25">
      <c r="A534" s="103" t="s">
        <v>216</v>
      </c>
      <c r="B534" s="231"/>
      <c r="C534" s="231"/>
      <c r="D534" s="231"/>
      <c r="E534" s="231"/>
      <c r="F534" s="231"/>
      <c r="G534" s="90">
        <v>0</v>
      </c>
    </row>
    <row r="535" spans="1:7" x14ac:dyDescent="0.25">
      <c r="A535" s="103" t="s">
        <v>217</v>
      </c>
      <c r="B535" s="231"/>
      <c r="C535" s="231"/>
      <c r="D535" s="231"/>
      <c r="E535" s="231"/>
      <c r="F535" s="231"/>
      <c r="G535" s="90">
        <v>0</v>
      </c>
    </row>
    <row r="536" spans="1:7" x14ac:dyDescent="0.25">
      <c r="A536" s="103" t="s">
        <v>218</v>
      </c>
      <c r="B536" s="231"/>
      <c r="C536" s="231"/>
      <c r="D536" s="231"/>
      <c r="E536" s="231"/>
      <c r="F536" s="231"/>
      <c r="G536" s="90">
        <v>0</v>
      </c>
    </row>
    <row r="537" spans="1:7" x14ac:dyDescent="0.25">
      <c r="A537" s="103" t="s">
        <v>219</v>
      </c>
      <c r="B537" s="231"/>
      <c r="C537" s="231"/>
      <c r="D537" s="231"/>
      <c r="E537" s="231"/>
      <c r="F537" s="231"/>
      <c r="G537" s="90">
        <v>0</v>
      </c>
    </row>
    <row r="538" spans="1:7" x14ac:dyDescent="0.25">
      <c r="A538" s="92" t="s">
        <v>285</v>
      </c>
      <c r="B538" s="231">
        <v>1074.3194898462002</v>
      </c>
      <c r="C538" s="231">
        <v>1705.4398266125374</v>
      </c>
      <c r="D538" s="231"/>
      <c r="E538" s="231"/>
      <c r="F538" s="231"/>
      <c r="G538" s="90">
        <v>2779.7593164587379</v>
      </c>
    </row>
    <row r="539" spans="1:7" x14ac:dyDescent="0.25">
      <c r="A539" s="92" t="s">
        <v>269</v>
      </c>
      <c r="B539" s="231">
        <v>243.22088834284702</v>
      </c>
      <c r="C539" s="231">
        <v>491.11481727790004</v>
      </c>
      <c r="D539" s="231"/>
      <c r="E539" s="231"/>
      <c r="F539" s="231"/>
      <c r="G539" s="90">
        <v>734.33570562074704</v>
      </c>
    </row>
    <row r="540" spans="1:7" x14ac:dyDescent="0.25">
      <c r="A540" s="92" t="s">
        <v>270</v>
      </c>
      <c r="B540" s="231">
        <v>427.65403998937495</v>
      </c>
      <c r="C540" s="231">
        <v>190.06846221750001</v>
      </c>
      <c r="D540" s="231"/>
      <c r="E540" s="231"/>
      <c r="F540" s="231"/>
      <c r="G540" s="90">
        <v>617.72250220687499</v>
      </c>
    </row>
    <row r="541" spans="1:7" x14ac:dyDescent="0.25">
      <c r="A541" s="92" t="s">
        <v>271</v>
      </c>
      <c r="B541" s="231">
        <v>776.78603523934999</v>
      </c>
      <c r="C541" s="231">
        <v>775.67383040337495</v>
      </c>
      <c r="D541" s="231"/>
      <c r="E541" s="231"/>
      <c r="F541" s="231"/>
      <c r="G541" s="90">
        <v>1552.4598656427249</v>
      </c>
    </row>
    <row r="542" spans="1:7" x14ac:dyDescent="0.25">
      <c r="A542" s="105" t="s">
        <v>220</v>
      </c>
      <c r="B542" s="90">
        <v>2521.980453417772</v>
      </c>
      <c r="C542" s="90">
        <v>3162.2969365113122</v>
      </c>
      <c r="D542" s="90">
        <v>0</v>
      </c>
      <c r="E542" s="90">
        <v>0</v>
      </c>
      <c r="F542" s="90">
        <v>0</v>
      </c>
      <c r="G542" s="90">
        <v>5684.2773899290851</v>
      </c>
    </row>
    <row r="543" spans="1:7" x14ac:dyDescent="0.25">
      <c r="A543" s="93" t="s">
        <v>221</v>
      </c>
      <c r="B543" s="83"/>
      <c r="C543" s="83"/>
      <c r="D543" s="83"/>
      <c r="E543" s="83"/>
      <c r="F543" s="83"/>
      <c r="G543" s="96"/>
    </row>
    <row r="544" spans="1:7" x14ac:dyDescent="0.25">
      <c r="A544" s="103" t="s">
        <v>294</v>
      </c>
      <c r="B544" s="231"/>
      <c r="C544" s="231">
        <v>1770.2591246465684</v>
      </c>
      <c r="D544" s="231"/>
      <c r="E544" s="231"/>
      <c r="F544" s="231"/>
      <c r="G544" s="90">
        <v>1770.2591246465684</v>
      </c>
    </row>
    <row r="545" spans="1:7" x14ac:dyDescent="0.25">
      <c r="A545" s="108" t="s">
        <v>295</v>
      </c>
      <c r="B545" s="231"/>
      <c r="C545" s="107">
        <v>-900.07430112248505</v>
      </c>
      <c r="D545" s="231"/>
      <c r="E545" s="231"/>
      <c r="F545" s="231"/>
      <c r="G545" s="90">
        <v>-900.07430112248505</v>
      </c>
    </row>
    <row r="546" spans="1:7" x14ac:dyDescent="0.25">
      <c r="A546" s="88" t="s">
        <v>307</v>
      </c>
      <c r="B546" s="107"/>
      <c r="C546" s="107">
        <v>60.260382892649993</v>
      </c>
      <c r="D546" s="231"/>
      <c r="E546" s="231"/>
      <c r="F546" s="231"/>
      <c r="G546" s="90">
        <v>60.260382892649993</v>
      </c>
    </row>
    <row r="547" spans="1:7" x14ac:dyDescent="0.25">
      <c r="A547" s="117" t="s">
        <v>299</v>
      </c>
      <c r="B547" s="231">
        <v>1031.41733901155</v>
      </c>
      <c r="C547" s="231">
        <v>-209.68817607759999</v>
      </c>
      <c r="D547" s="231"/>
      <c r="E547" s="231"/>
      <c r="F547" s="231"/>
      <c r="G547" s="90">
        <v>821.72916293394997</v>
      </c>
    </row>
    <row r="548" spans="1:7" x14ac:dyDescent="0.25">
      <c r="A548" s="108" t="s">
        <v>301</v>
      </c>
      <c r="B548" s="107">
        <v>2.333857495E-2</v>
      </c>
      <c r="C548" s="231"/>
      <c r="D548" s="231"/>
      <c r="E548" s="231"/>
      <c r="F548" s="231"/>
      <c r="G548" s="90">
        <v>2.333857495E-2</v>
      </c>
    </row>
    <row r="549" spans="1:7" x14ac:dyDescent="0.25">
      <c r="A549" s="137" t="s">
        <v>308</v>
      </c>
      <c r="B549" s="107">
        <v>0.18768141355000001</v>
      </c>
      <c r="C549" s="231"/>
      <c r="D549" s="231"/>
      <c r="E549" s="231"/>
      <c r="F549" s="231"/>
      <c r="G549" s="90">
        <v>0.18768141355000001</v>
      </c>
    </row>
    <row r="550" spans="1:7" x14ac:dyDescent="0.25">
      <c r="A550" s="137" t="s">
        <v>300</v>
      </c>
      <c r="B550" s="107">
        <v>5.1980070986500007</v>
      </c>
      <c r="C550" s="231"/>
      <c r="D550" s="231"/>
      <c r="E550" s="231"/>
      <c r="F550" s="231"/>
      <c r="G550" s="90">
        <v>5.1980070986500007</v>
      </c>
    </row>
    <row r="551" spans="1:7" x14ac:dyDescent="0.25">
      <c r="A551" s="137" t="s">
        <v>309</v>
      </c>
      <c r="B551" s="107">
        <v>6.8512884999999999</v>
      </c>
      <c r="C551" s="231"/>
      <c r="D551" s="231"/>
      <c r="E551" s="231"/>
      <c r="F551" s="231"/>
      <c r="G551" s="90">
        <v>6.8512884999999999</v>
      </c>
    </row>
    <row r="552" spans="1:7" x14ac:dyDescent="0.25">
      <c r="A552" s="137" t="s">
        <v>310</v>
      </c>
      <c r="B552" s="107">
        <v>0.97128610000000004</v>
      </c>
      <c r="C552" s="231"/>
      <c r="D552" s="231"/>
      <c r="E552" s="231"/>
      <c r="F552" s="231"/>
      <c r="G552" s="90">
        <v>0.97128610000000004</v>
      </c>
    </row>
    <row r="553" spans="1:7" ht="22.5" x14ac:dyDescent="0.25">
      <c r="A553" s="138" t="s">
        <v>311</v>
      </c>
      <c r="B553" s="234">
        <v>-28.98924320981126</v>
      </c>
      <c r="C553" s="234"/>
      <c r="D553" s="234"/>
      <c r="E553" s="234"/>
      <c r="F553" s="234"/>
      <c r="G553" s="237">
        <v>-28.98924320981126</v>
      </c>
    </row>
    <row r="554" spans="1:7" x14ac:dyDescent="0.25">
      <c r="A554" s="93" t="s">
        <v>230</v>
      </c>
      <c r="B554" s="90">
        <v>1015.6596974888888</v>
      </c>
      <c r="C554" s="90">
        <v>720.75703033913328</v>
      </c>
      <c r="D554" s="90">
        <v>0</v>
      </c>
      <c r="E554" s="90">
        <v>0</v>
      </c>
      <c r="F554" s="90">
        <v>0</v>
      </c>
      <c r="G554" s="90">
        <v>1736.416727828022</v>
      </c>
    </row>
    <row r="555" spans="1:7" x14ac:dyDescent="0.25">
      <c r="A555" s="75" t="s">
        <v>231</v>
      </c>
      <c r="B555" s="90">
        <v>7590.5894061416975</v>
      </c>
      <c r="C555" s="90">
        <v>13298.91095623253</v>
      </c>
      <c r="D555" s="90">
        <v>0</v>
      </c>
      <c r="E555" s="90">
        <v>0</v>
      </c>
      <c r="F555" s="90">
        <v>148.38277509318178</v>
      </c>
      <c r="G555" s="90">
        <v>21037.883137467408</v>
      </c>
    </row>
    <row r="556" spans="1:7" ht="15.75" thickBot="1" x14ac:dyDescent="0.3">
      <c r="A556" s="272" t="str">
        <f>[3]Notes!$C$7</f>
        <v>2020-21</v>
      </c>
      <c r="B556" s="272"/>
      <c r="C556" s="272"/>
      <c r="D556" s="272"/>
      <c r="E556" s="272"/>
      <c r="F556" s="272"/>
      <c r="G556" s="272"/>
    </row>
    <row r="557" spans="1:7" x14ac:dyDescent="0.25">
      <c r="A557" s="77" t="s">
        <v>116</v>
      </c>
      <c r="B557" s="267" t="s">
        <v>358</v>
      </c>
      <c r="C557" s="267"/>
      <c r="D557" s="267"/>
      <c r="E557" s="267"/>
      <c r="F557" s="267"/>
      <c r="G557" s="267"/>
    </row>
    <row r="558" spans="1:7" ht="15.75" thickBot="1" x14ac:dyDescent="0.3">
      <c r="A558" s="80"/>
      <c r="B558" s="230" t="s">
        <v>359</v>
      </c>
      <c r="C558" s="230" t="s">
        <v>360</v>
      </c>
      <c r="D558" s="230" t="s">
        <v>361</v>
      </c>
      <c r="E558" s="230" t="s">
        <v>362</v>
      </c>
      <c r="F558" s="230" t="s">
        <v>339</v>
      </c>
      <c r="G558" s="230" t="s">
        <v>13</v>
      </c>
    </row>
    <row r="559" spans="1:7" x14ac:dyDescent="0.25">
      <c r="A559" s="82" t="s">
        <v>120</v>
      </c>
      <c r="B559" s="83"/>
      <c r="C559" s="83"/>
      <c r="D559" s="83"/>
      <c r="E559" s="83"/>
      <c r="F559" s="83"/>
      <c r="G559" s="94"/>
    </row>
    <row r="560" spans="1:7" x14ac:dyDescent="0.25">
      <c r="A560" s="82" t="s">
        <v>121</v>
      </c>
      <c r="B560" s="83"/>
      <c r="C560" s="83"/>
      <c r="D560" s="83"/>
      <c r="E560" s="83"/>
      <c r="F560" s="83"/>
      <c r="G560" s="94"/>
    </row>
    <row r="561" spans="1:7" x14ac:dyDescent="0.25">
      <c r="A561" s="85" t="s">
        <v>122</v>
      </c>
      <c r="B561" s="231"/>
      <c r="C561" s="231"/>
      <c r="D561" s="231"/>
      <c r="E561" s="231"/>
      <c r="F561" s="231"/>
      <c r="G561" s="90">
        <v>0</v>
      </c>
    </row>
    <row r="562" spans="1:7" x14ac:dyDescent="0.25">
      <c r="A562" s="85" t="s">
        <v>123</v>
      </c>
      <c r="B562" s="231"/>
      <c r="C562" s="231"/>
      <c r="D562" s="231"/>
      <c r="E562" s="231"/>
      <c r="F562" s="231"/>
      <c r="G562" s="90">
        <v>0</v>
      </c>
    </row>
    <row r="563" spans="1:7" x14ac:dyDescent="0.25">
      <c r="A563" s="85" t="s">
        <v>124</v>
      </c>
      <c r="B563" s="231"/>
      <c r="C563" s="231"/>
      <c r="D563" s="231"/>
      <c r="E563" s="231"/>
      <c r="F563" s="231"/>
      <c r="G563" s="90">
        <v>0</v>
      </c>
    </row>
    <row r="564" spans="1:7" x14ac:dyDescent="0.25">
      <c r="A564" s="85" t="s">
        <v>125</v>
      </c>
      <c r="B564" s="231"/>
      <c r="C564" s="231"/>
      <c r="D564" s="231"/>
      <c r="E564" s="231"/>
      <c r="F564" s="231"/>
      <c r="G564" s="90">
        <v>0</v>
      </c>
    </row>
    <row r="565" spans="1:7" x14ac:dyDescent="0.25">
      <c r="A565" s="85" t="s">
        <v>126</v>
      </c>
      <c r="B565" s="231"/>
      <c r="C565" s="231"/>
      <c r="D565" s="231"/>
      <c r="E565" s="231"/>
      <c r="F565" s="231"/>
      <c r="G565" s="90">
        <v>0</v>
      </c>
    </row>
    <row r="566" spans="1:7" x14ac:dyDescent="0.25">
      <c r="A566" s="87" t="s">
        <v>127</v>
      </c>
      <c r="B566" s="231"/>
      <c r="C566" s="231"/>
      <c r="D566" s="231"/>
      <c r="E566" s="231"/>
      <c r="F566" s="231"/>
      <c r="G566" s="90">
        <v>0</v>
      </c>
    </row>
    <row r="567" spans="1:7" x14ac:dyDescent="0.25">
      <c r="A567" s="87" t="s">
        <v>128</v>
      </c>
      <c r="B567" s="231"/>
      <c r="C567" s="231"/>
      <c r="D567" s="231"/>
      <c r="E567" s="231"/>
      <c r="F567" s="231"/>
      <c r="G567" s="90">
        <v>0</v>
      </c>
    </row>
    <row r="568" spans="1:7" x14ac:dyDescent="0.25">
      <c r="A568" s="85" t="s">
        <v>129</v>
      </c>
      <c r="B568" s="231"/>
      <c r="C568" s="231"/>
      <c r="D568" s="231"/>
      <c r="E568" s="231"/>
      <c r="F568" s="231"/>
      <c r="G568" s="90">
        <v>0</v>
      </c>
    </row>
    <row r="569" spans="1:7" x14ac:dyDescent="0.25">
      <c r="A569" s="85" t="s">
        <v>130</v>
      </c>
      <c r="B569" s="231"/>
      <c r="C569" s="231"/>
      <c r="D569" s="231"/>
      <c r="E569" s="231"/>
      <c r="F569" s="231"/>
      <c r="G569" s="90">
        <v>0</v>
      </c>
    </row>
    <row r="570" spans="1:7" x14ac:dyDescent="0.25">
      <c r="A570" s="85" t="s">
        <v>131</v>
      </c>
      <c r="B570" s="231"/>
      <c r="C570" s="231"/>
      <c r="D570" s="231"/>
      <c r="E570" s="231"/>
      <c r="F570" s="231"/>
      <c r="G570" s="90">
        <v>0</v>
      </c>
    </row>
    <row r="571" spans="1:7" x14ac:dyDescent="0.25">
      <c r="A571" s="85" t="s">
        <v>132</v>
      </c>
      <c r="B571" s="231">
        <v>193.8849455603156</v>
      </c>
      <c r="C571" s="231">
        <v>458.06741010884855</v>
      </c>
      <c r="D571" s="231"/>
      <c r="E571" s="231"/>
      <c r="F571" s="231"/>
      <c r="G571" s="90">
        <v>651.95235566916415</v>
      </c>
    </row>
    <row r="572" spans="1:7" x14ac:dyDescent="0.25">
      <c r="A572" s="85" t="s">
        <v>133</v>
      </c>
      <c r="B572" s="231">
        <v>362.65522004703331</v>
      </c>
      <c r="C572" s="231">
        <v>638.3628271709141</v>
      </c>
      <c r="D572" s="231"/>
      <c r="E572" s="231"/>
      <c r="F572" s="231"/>
      <c r="G572" s="90">
        <v>1001.0180472179475</v>
      </c>
    </row>
    <row r="573" spans="1:7" x14ac:dyDescent="0.25">
      <c r="A573" s="85" t="s">
        <v>134</v>
      </c>
      <c r="B573" s="231">
        <v>35.900351460850011</v>
      </c>
      <c r="C573" s="231">
        <v>54.382380702714947</v>
      </c>
      <c r="D573" s="231"/>
      <c r="E573" s="231"/>
      <c r="F573" s="231"/>
      <c r="G573" s="90">
        <v>90.282732163564958</v>
      </c>
    </row>
    <row r="574" spans="1:7" x14ac:dyDescent="0.25">
      <c r="A574" s="85" t="s">
        <v>135</v>
      </c>
      <c r="B574" s="231">
        <v>0</v>
      </c>
      <c r="C574" s="231">
        <v>0</v>
      </c>
      <c r="D574" s="231"/>
      <c r="E574" s="231"/>
      <c r="F574" s="231"/>
      <c r="G574" s="90">
        <v>0</v>
      </c>
    </row>
    <row r="575" spans="1:7" x14ac:dyDescent="0.25">
      <c r="A575" s="87" t="s">
        <v>136</v>
      </c>
      <c r="B575" s="231">
        <v>374.40884999999997</v>
      </c>
      <c r="C575" s="231">
        <v>430.55940633806381</v>
      </c>
      <c r="D575" s="231"/>
      <c r="E575" s="231"/>
      <c r="F575" s="231"/>
      <c r="G575" s="90">
        <v>804.96825633806384</v>
      </c>
    </row>
    <row r="576" spans="1:7" x14ac:dyDescent="0.25">
      <c r="A576" s="87" t="s">
        <v>137</v>
      </c>
      <c r="B576" s="231">
        <v>534.55735004703331</v>
      </c>
      <c r="C576" s="231">
        <v>658.86343410242614</v>
      </c>
      <c r="D576" s="231"/>
      <c r="E576" s="231"/>
      <c r="F576" s="231"/>
      <c r="G576" s="90">
        <v>1193.4207841494595</v>
      </c>
    </row>
    <row r="577" spans="1:7" x14ac:dyDescent="0.25">
      <c r="A577" s="88" t="s">
        <v>312</v>
      </c>
      <c r="B577" s="231">
        <v>393.57442009154704</v>
      </c>
      <c r="C577" s="231">
        <v>294.74554756972458</v>
      </c>
      <c r="D577" s="231"/>
      <c r="E577" s="231"/>
      <c r="F577" s="231"/>
      <c r="G577" s="90">
        <v>688.31996766127168</v>
      </c>
    </row>
    <row r="578" spans="1:7" x14ac:dyDescent="0.25">
      <c r="A578" s="88" t="s">
        <v>259</v>
      </c>
      <c r="B578" s="231">
        <v>733.95986997648322</v>
      </c>
      <c r="C578" s="231">
        <v>940.75404430414198</v>
      </c>
      <c r="D578" s="231"/>
      <c r="E578" s="231"/>
      <c r="F578" s="231"/>
      <c r="G578" s="90">
        <v>1674.7139142806252</v>
      </c>
    </row>
    <row r="579" spans="1:7" x14ac:dyDescent="0.25">
      <c r="A579" s="89" t="s">
        <v>138</v>
      </c>
      <c r="B579" s="90">
        <v>2628.9410071832626</v>
      </c>
      <c r="C579" s="90">
        <v>3475.7350502968343</v>
      </c>
      <c r="D579" s="90">
        <v>0</v>
      </c>
      <c r="E579" s="90">
        <v>0</v>
      </c>
      <c r="F579" s="90">
        <v>0</v>
      </c>
      <c r="G579" s="90">
        <v>6104.6760574800965</v>
      </c>
    </row>
    <row r="580" spans="1:7" x14ac:dyDescent="0.25">
      <c r="A580" s="85" t="s">
        <v>234</v>
      </c>
      <c r="B580" s="231"/>
      <c r="C580" s="231"/>
      <c r="D580" s="231"/>
      <c r="E580" s="231"/>
      <c r="F580" s="231"/>
      <c r="G580" s="90">
        <v>0</v>
      </c>
    </row>
    <row r="581" spans="1:7" x14ac:dyDescent="0.25">
      <c r="A581" s="85" t="s">
        <v>260</v>
      </c>
      <c r="B581" s="231"/>
      <c r="C581" s="231"/>
      <c r="D581" s="231"/>
      <c r="E581" s="231"/>
      <c r="F581" s="231"/>
      <c r="G581" s="90">
        <v>0</v>
      </c>
    </row>
    <row r="582" spans="1:7" x14ac:dyDescent="0.25">
      <c r="A582" s="85" t="s">
        <v>139</v>
      </c>
      <c r="B582" s="231"/>
      <c r="C582" s="231"/>
      <c r="D582" s="231"/>
      <c r="E582" s="231"/>
      <c r="F582" s="231"/>
      <c r="G582" s="90">
        <v>0</v>
      </c>
    </row>
    <row r="583" spans="1:7" x14ac:dyDescent="0.25">
      <c r="A583" s="85" t="s">
        <v>140</v>
      </c>
      <c r="B583" s="231"/>
      <c r="C583" s="231"/>
      <c r="D583" s="231"/>
      <c r="E583" s="231"/>
      <c r="F583" s="231"/>
      <c r="G583" s="90">
        <v>0</v>
      </c>
    </row>
    <row r="584" spans="1:7" x14ac:dyDescent="0.25">
      <c r="A584" s="85" t="s">
        <v>141</v>
      </c>
      <c r="B584" s="231"/>
      <c r="C584" s="231"/>
      <c r="D584" s="231"/>
      <c r="E584" s="231"/>
      <c r="F584" s="231"/>
      <c r="G584" s="90">
        <v>0</v>
      </c>
    </row>
    <row r="585" spans="1:7" x14ac:dyDescent="0.25">
      <c r="A585" s="85" t="s">
        <v>142</v>
      </c>
      <c r="B585" s="231"/>
      <c r="C585" s="231"/>
      <c r="D585" s="231"/>
      <c r="E585" s="231"/>
      <c r="F585" s="231"/>
      <c r="G585" s="90">
        <v>0</v>
      </c>
    </row>
    <row r="586" spans="1:7" x14ac:dyDescent="0.25">
      <c r="A586" s="85" t="s">
        <v>143</v>
      </c>
      <c r="B586" s="231">
        <v>187.60767842915001</v>
      </c>
      <c r="C586" s="231"/>
      <c r="D586" s="231"/>
      <c r="E586" s="231"/>
      <c r="F586" s="231"/>
      <c r="G586" s="90">
        <v>187.60767842915001</v>
      </c>
    </row>
    <row r="587" spans="1:7" x14ac:dyDescent="0.25">
      <c r="A587" s="85" t="s">
        <v>144</v>
      </c>
      <c r="B587" s="231"/>
      <c r="C587" s="231"/>
      <c r="D587" s="231"/>
      <c r="E587" s="231"/>
      <c r="F587" s="231"/>
      <c r="G587" s="90">
        <v>0</v>
      </c>
    </row>
    <row r="588" spans="1:7" x14ac:dyDescent="0.25">
      <c r="A588" s="85" t="s">
        <v>145</v>
      </c>
      <c r="B588" s="231"/>
      <c r="C588" s="231"/>
      <c r="D588" s="231"/>
      <c r="E588" s="231"/>
      <c r="F588" s="231"/>
      <c r="G588" s="90">
        <v>0</v>
      </c>
    </row>
    <row r="589" spans="1:7" x14ac:dyDescent="0.25">
      <c r="A589" s="85" t="s">
        <v>146</v>
      </c>
      <c r="B589" s="231">
        <v>16.429020000000008</v>
      </c>
      <c r="C589" s="231"/>
      <c r="D589" s="231"/>
      <c r="E589" s="231"/>
      <c r="F589" s="231"/>
      <c r="G589" s="90">
        <v>16.429020000000008</v>
      </c>
    </row>
    <row r="590" spans="1:7" x14ac:dyDescent="0.25">
      <c r="A590" s="85" t="s">
        <v>147</v>
      </c>
      <c r="B590" s="231">
        <v>0</v>
      </c>
      <c r="C590" s="231"/>
      <c r="D590" s="231"/>
      <c r="E590" s="231"/>
      <c r="F590" s="231"/>
      <c r="G590" s="90">
        <v>0</v>
      </c>
    </row>
    <row r="591" spans="1:7" x14ac:dyDescent="0.25">
      <c r="A591" s="85" t="s">
        <v>148</v>
      </c>
      <c r="B591" s="231"/>
      <c r="C591" s="231"/>
      <c r="D591" s="231"/>
      <c r="E591" s="231"/>
      <c r="F591" s="231"/>
      <c r="G591" s="90">
        <v>0</v>
      </c>
    </row>
    <row r="592" spans="1:7" x14ac:dyDescent="0.25">
      <c r="A592" s="85" t="s">
        <v>149</v>
      </c>
      <c r="B592" s="231"/>
      <c r="C592" s="231"/>
      <c r="D592" s="231"/>
      <c r="E592" s="231"/>
      <c r="F592" s="231"/>
      <c r="G592" s="90">
        <v>0</v>
      </c>
    </row>
    <row r="593" spans="1:7" x14ac:dyDescent="0.25">
      <c r="A593" s="85" t="s">
        <v>150</v>
      </c>
      <c r="B593" s="231">
        <v>6.8454250000000041</v>
      </c>
      <c r="C593" s="231"/>
      <c r="D593" s="231"/>
      <c r="E593" s="231"/>
      <c r="F593" s="231"/>
      <c r="G593" s="90">
        <v>6.8454250000000041</v>
      </c>
    </row>
    <row r="594" spans="1:7" x14ac:dyDescent="0.25">
      <c r="A594" s="85" t="s">
        <v>151</v>
      </c>
      <c r="B594" s="231">
        <v>243.61327181319999</v>
      </c>
      <c r="C594" s="231"/>
      <c r="D594" s="231"/>
      <c r="E594" s="231"/>
      <c r="F594" s="231"/>
      <c r="G594" s="90">
        <v>243.61327181319999</v>
      </c>
    </row>
    <row r="595" spans="1:7" x14ac:dyDescent="0.25">
      <c r="A595" s="85" t="s">
        <v>152</v>
      </c>
      <c r="B595" s="231"/>
      <c r="C595" s="231"/>
      <c r="D595" s="231"/>
      <c r="E595" s="231"/>
      <c r="F595" s="231"/>
      <c r="G595" s="90">
        <v>0</v>
      </c>
    </row>
    <row r="596" spans="1:7" ht="23.25" x14ac:dyDescent="0.25">
      <c r="A596" s="85" t="s">
        <v>153</v>
      </c>
      <c r="B596" s="231">
        <v>40.294184613325001</v>
      </c>
      <c r="C596" s="231"/>
      <c r="D596" s="231"/>
      <c r="E596" s="231"/>
      <c r="F596" s="231"/>
      <c r="G596" s="90">
        <v>40.294184613325001</v>
      </c>
    </row>
    <row r="597" spans="1:7" x14ac:dyDescent="0.25">
      <c r="A597" s="85" t="s">
        <v>154</v>
      </c>
      <c r="B597" s="231">
        <v>200.68652999999998</v>
      </c>
      <c r="C597" s="231"/>
      <c r="D597" s="231"/>
      <c r="E597" s="231"/>
      <c r="F597" s="231"/>
      <c r="G597" s="90">
        <v>200.68652999999998</v>
      </c>
    </row>
    <row r="598" spans="1:7" x14ac:dyDescent="0.25">
      <c r="A598" s="115" t="s">
        <v>261</v>
      </c>
      <c r="B598" s="231"/>
      <c r="C598" s="231"/>
      <c r="D598" s="231"/>
      <c r="E598" s="231"/>
      <c r="F598" s="231"/>
      <c r="G598" s="90">
        <v>0</v>
      </c>
    </row>
    <row r="599" spans="1:7" x14ac:dyDescent="0.25">
      <c r="A599" s="124" t="s">
        <v>155</v>
      </c>
      <c r="B599" s="231">
        <v>56.997345000000003</v>
      </c>
      <c r="C599" s="231"/>
      <c r="D599" s="231"/>
      <c r="E599" s="231"/>
      <c r="F599" s="231"/>
      <c r="G599" s="90">
        <v>56.997345000000003</v>
      </c>
    </row>
    <row r="600" spans="1:7" x14ac:dyDescent="0.25">
      <c r="A600" s="115" t="s">
        <v>156</v>
      </c>
      <c r="B600" s="231"/>
      <c r="C600" s="231"/>
      <c r="D600" s="231"/>
      <c r="E600" s="231"/>
      <c r="F600" s="231"/>
      <c r="G600" s="90">
        <v>0</v>
      </c>
    </row>
    <row r="601" spans="1:7" x14ac:dyDescent="0.25">
      <c r="A601" s="92" t="s">
        <v>262</v>
      </c>
      <c r="B601" s="231">
        <v>5.566395</v>
      </c>
      <c r="C601" s="231"/>
      <c r="D601" s="231"/>
      <c r="E601" s="231"/>
      <c r="F601" s="231"/>
      <c r="G601" s="90">
        <v>5.566395</v>
      </c>
    </row>
    <row r="602" spans="1:7" x14ac:dyDescent="0.25">
      <c r="A602" s="115" t="s">
        <v>232</v>
      </c>
      <c r="B602" s="231">
        <v>4.8044549999999999</v>
      </c>
      <c r="C602" s="231"/>
      <c r="D602" s="231"/>
      <c r="E602" s="231"/>
      <c r="F602" s="231"/>
      <c r="G602" s="90">
        <v>4.8044549999999999</v>
      </c>
    </row>
    <row r="603" spans="1:7" x14ac:dyDescent="0.25">
      <c r="A603" s="89" t="s">
        <v>157</v>
      </c>
      <c r="B603" s="90">
        <v>762.84430485567486</v>
      </c>
      <c r="C603" s="90">
        <v>0</v>
      </c>
      <c r="D603" s="90">
        <v>0</v>
      </c>
      <c r="E603" s="90">
        <v>0</v>
      </c>
      <c r="F603" s="90">
        <v>0</v>
      </c>
      <c r="G603" s="90">
        <v>762.84430485567486</v>
      </c>
    </row>
    <row r="604" spans="1:7" x14ac:dyDescent="0.25">
      <c r="A604" s="93" t="s">
        <v>158</v>
      </c>
      <c r="B604" s="90">
        <v>3391.7853120389373</v>
      </c>
      <c r="C604" s="90">
        <v>3475.7350502968343</v>
      </c>
      <c r="D604" s="90">
        <v>0</v>
      </c>
      <c r="E604" s="90">
        <v>0</v>
      </c>
      <c r="F604" s="90">
        <v>0</v>
      </c>
      <c r="G604" s="90">
        <v>6867.5203623357711</v>
      </c>
    </row>
    <row r="605" spans="1:7" x14ac:dyDescent="0.25">
      <c r="A605" s="93" t="s">
        <v>159</v>
      </c>
      <c r="B605" s="94"/>
      <c r="C605" s="94"/>
      <c r="D605" s="94"/>
      <c r="E605" s="94"/>
      <c r="F605" s="94"/>
      <c r="G605" s="94"/>
    </row>
    <row r="606" spans="1:7" x14ac:dyDescent="0.25">
      <c r="A606" s="93" t="s">
        <v>160</v>
      </c>
      <c r="B606" s="94"/>
      <c r="C606" s="94"/>
      <c r="D606" s="94"/>
      <c r="E606" s="94"/>
      <c r="F606" s="94"/>
      <c r="G606" s="94"/>
    </row>
    <row r="607" spans="1:7" x14ac:dyDescent="0.25">
      <c r="A607" s="93" t="s">
        <v>161</v>
      </c>
      <c r="B607" s="94"/>
      <c r="C607" s="94"/>
      <c r="D607" s="94"/>
      <c r="E607" s="94"/>
      <c r="F607" s="94"/>
      <c r="G607" s="94"/>
    </row>
    <row r="608" spans="1:7" x14ac:dyDescent="0.25">
      <c r="A608" s="87" t="s">
        <v>162</v>
      </c>
      <c r="B608" s="231">
        <v>114.12914315543784</v>
      </c>
      <c r="C608" s="231">
        <v>363.1806643978224</v>
      </c>
      <c r="D608" s="231"/>
      <c r="E608" s="231"/>
      <c r="F608" s="231">
        <v>65.197428504400008</v>
      </c>
      <c r="G608" s="90">
        <v>542.50723605766029</v>
      </c>
    </row>
    <row r="609" spans="1:7" x14ac:dyDescent="0.25">
      <c r="A609" s="87" t="s">
        <v>163</v>
      </c>
      <c r="B609" s="231">
        <v>28.621298866501689</v>
      </c>
      <c r="C609" s="231">
        <v>84.109502184674696</v>
      </c>
      <c r="D609" s="231"/>
      <c r="E609" s="231"/>
      <c r="F609" s="231"/>
      <c r="G609" s="90">
        <v>112.73080105117639</v>
      </c>
    </row>
    <row r="610" spans="1:7" x14ac:dyDescent="0.25">
      <c r="A610" s="93" t="s">
        <v>164</v>
      </c>
      <c r="B610" s="90">
        <v>142.75044202193953</v>
      </c>
      <c r="C610" s="90">
        <v>447.29016658249708</v>
      </c>
      <c r="D610" s="90">
        <v>0</v>
      </c>
      <c r="E610" s="90">
        <v>0</v>
      </c>
      <c r="F610" s="90">
        <v>65.197428504400008</v>
      </c>
      <c r="G610" s="90">
        <v>655.23803710883669</v>
      </c>
    </row>
    <row r="611" spans="1:7" x14ac:dyDescent="0.25">
      <c r="A611" s="93" t="s">
        <v>165</v>
      </c>
      <c r="B611" s="96"/>
      <c r="C611" s="96"/>
      <c r="D611" s="96"/>
      <c r="E611" s="96"/>
      <c r="F611" s="96"/>
      <c r="G611" s="96"/>
    </row>
    <row r="612" spans="1:7" x14ac:dyDescent="0.25">
      <c r="A612" s="98" t="s">
        <v>166</v>
      </c>
      <c r="B612" s="231"/>
      <c r="C612" s="231"/>
      <c r="D612" s="231"/>
      <c r="E612" s="231"/>
      <c r="F612" s="231"/>
      <c r="G612" s="90">
        <v>0</v>
      </c>
    </row>
    <row r="613" spans="1:7" x14ac:dyDescent="0.25">
      <c r="A613" s="98" t="s">
        <v>167</v>
      </c>
      <c r="B613" s="231"/>
      <c r="C613" s="231"/>
      <c r="D613" s="231"/>
      <c r="E613" s="231"/>
      <c r="F613" s="231"/>
      <c r="G613" s="90">
        <v>0</v>
      </c>
    </row>
    <row r="614" spans="1:7" x14ac:dyDescent="0.25">
      <c r="A614" s="98" t="s">
        <v>168</v>
      </c>
      <c r="B614" s="231"/>
      <c r="C614" s="231"/>
      <c r="D614" s="231"/>
      <c r="E614" s="231"/>
      <c r="F614" s="231"/>
      <c r="G614" s="90">
        <v>0</v>
      </c>
    </row>
    <row r="615" spans="1:7" x14ac:dyDescent="0.25">
      <c r="A615" s="98" t="s">
        <v>169</v>
      </c>
      <c r="B615" s="231">
        <v>77.931905971857518</v>
      </c>
      <c r="C615" s="231">
        <v>206.7554066291062</v>
      </c>
      <c r="D615" s="231"/>
      <c r="E615" s="231"/>
      <c r="F615" s="231"/>
      <c r="G615" s="90">
        <v>284.68731260096371</v>
      </c>
    </row>
    <row r="616" spans="1:7" x14ac:dyDescent="0.25">
      <c r="A616" s="98" t="s">
        <v>170</v>
      </c>
      <c r="B616" s="231"/>
      <c r="C616" s="231"/>
      <c r="D616" s="231"/>
      <c r="E616" s="231"/>
      <c r="F616" s="231"/>
      <c r="G616" s="90">
        <v>0</v>
      </c>
    </row>
    <row r="617" spans="1:7" x14ac:dyDescent="0.25">
      <c r="A617" s="93" t="s">
        <v>171</v>
      </c>
      <c r="B617" s="90">
        <v>77.931905971857518</v>
      </c>
      <c r="C617" s="90">
        <v>206.7554066291062</v>
      </c>
      <c r="D617" s="90">
        <v>0</v>
      </c>
      <c r="E617" s="90">
        <v>0</v>
      </c>
      <c r="F617" s="90">
        <v>0</v>
      </c>
      <c r="G617" s="90">
        <v>284.68731260096371</v>
      </c>
    </row>
    <row r="618" spans="1:7" x14ac:dyDescent="0.25">
      <c r="A618" s="93" t="s">
        <v>172</v>
      </c>
      <c r="B618" s="90">
        <v>220.68234799379707</v>
      </c>
      <c r="C618" s="90">
        <v>654.04557321160326</v>
      </c>
      <c r="D618" s="90">
        <v>0</v>
      </c>
      <c r="E618" s="90">
        <v>0</v>
      </c>
      <c r="F618" s="90">
        <v>65.197428504400008</v>
      </c>
      <c r="G618" s="90">
        <v>939.92534970980046</v>
      </c>
    </row>
    <row r="619" spans="1:7" x14ac:dyDescent="0.25">
      <c r="A619" s="93" t="s">
        <v>173</v>
      </c>
      <c r="B619" s="83"/>
      <c r="C619" s="83"/>
      <c r="D619" s="83"/>
      <c r="E619" s="83"/>
      <c r="F619" s="83"/>
      <c r="G619" s="94"/>
    </row>
    <row r="620" spans="1:7" x14ac:dyDescent="0.25">
      <c r="A620" s="87" t="s">
        <v>174</v>
      </c>
      <c r="B620" s="231">
        <v>15.451261597310546</v>
      </c>
      <c r="C620" s="231">
        <v>56.723483435017499</v>
      </c>
      <c r="D620" s="231"/>
      <c r="E620" s="231"/>
      <c r="F620" s="231">
        <v>59.033767645799998</v>
      </c>
      <c r="G620" s="90">
        <v>131.20851267812805</v>
      </c>
    </row>
    <row r="621" spans="1:7" x14ac:dyDescent="0.25">
      <c r="A621" s="87" t="s">
        <v>175</v>
      </c>
      <c r="B621" s="231">
        <v>19.80004905309784</v>
      </c>
      <c r="C621" s="231">
        <v>60.269838991349992</v>
      </c>
      <c r="D621" s="231"/>
      <c r="E621" s="231"/>
      <c r="F621" s="231"/>
      <c r="G621" s="90">
        <v>80.069888044447836</v>
      </c>
    </row>
    <row r="622" spans="1:7" x14ac:dyDescent="0.25">
      <c r="A622" s="93" t="s">
        <v>176</v>
      </c>
      <c r="B622" s="90">
        <v>35.251310650408385</v>
      </c>
      <c r="C622" s="90">
        <v>116.99332242636748</v>
      </c>
      <c r="D622" s="90">
        <v>0</v>
      </c>
      <c r="E622" s="90">
        <v>0</v>
      </c>
      <c r="F622" s="90">
        <v>59.033767645799998</v>
      </c>
      <c r="G622" s="90">
        <v>211.2784007225759</v>
      </c>
    </row>
    <row r="623" spans="1:7" x14ac:dyDescent="0.25">
      <c r="A623" s="93" t="s">
        <v>177</v>
      </c>
      <c r="B623" s="83"/>
      <c r="C623" s="83"/>
      <c r="D623" s="83"/>
      <c r="E623" s="83"/>
      <c r="F623" s="83"/>
      <c r="G623" s="96"/>
    </row>
    <row r="624" spans="1:7" x14ac:dyDescent="0.25">
      <c r="A624" s="87" t="s">
        <v>178</v>
      </c>
      <c r="B624" s="231">
        <v>0</v>
      </c>
      <c r="C624" s="231">
        <v>12.734738654600001</v>
      </c>
      <c r="D624" s="231"/>
      <c r="E624" s="231"/>
      <c r="F624" s="231"/>
      <c r="G624" s="90">
        <v>12.734738654600001</v>
      </c>
    </row>
    <row r="625" spans="1:7" x14ac:dyDescent="0.25">
      <c r="A625" s="87" t="s">
        <v>179</v>
      </c>
      <c r="B625" s="231">
        <v>0</v>
      </c>
      <c r="C625" s="231">
        <v>255.86849164533061</v>
      </c>
      <c r="D625" s="231"/>
      <c r="E625" s="231"/>
      <c r="F625" s="231">
        <v>9.3674038749499999</v>
      </c>
      <c r="G625" s="90">
        <v>265.23589552028062</v>
      </c>
    </row>
    <row r="626" spans="1:7" x14ac:dyDescent="0.25">
      <c r="A626" s="87" t="s">
        <v>180</v>
      </c>
      <c r="B626" s="231"/>
      <c r="C626" s="231"/>
      <c r="D626" s="231"/>
      <c r="E626" s="231"/>
      <c r="F626" s="231"/>
      <c r="G626" s="90">
        <v>0</v>
      </c>
    </row>
    <row r="627" spans="1:7" x14ac:dyDescent="0.25">
      <c r="A627" s="93" t="s">
        <v>181</v>
      </c>
      <c r="B627" s="90">
        <v>0</v>
      </c>
      <c r="C627" s="90">
        <v>268.6032302999306</v>
      </c>
      <c r="D627" s="90">
        <v>0</v>
      </c>
      <c r="E627" s="90">
        <v>0</v>
      </c>
      <c r="F627" s="90">
        <v>9.3674038749499999</v>
      </c>
      <c r="G627" s="90">
        <v>277.97063417488062</v>
      </c>
    </row>
    <row r="628" spans="1:7" x14ac:dyDescent="0.25">
      <c r="A628" s="93" t="s">
        <v>182</v>
      </c>
      <c r="B628" s="83"/>
      <c r="C628" s="83"/>
      <c r="D628" s="83"/>
      <c r="E628" s="83"/>
      <c r="F628" s="83"/>
      <c r="G628" s="96"/>
    </row>
    <row r="629" spans="1:7" x14ac:dyDescent="0.25">
      <c r="A629" s="87" t="s">
        <v>183</v>
      </c>
      <c r="B629" s="231">
        <v>284.60655217495366</v>
      </c>
      <c r="C629" s="231">
        <v>372.53072180344532</v>
      </c>
      <c r="D629" s="231"/>
      <c r="E629" s="231"/>
      <c r="F629" s="231"/>
      <c r="G629" s="90">
        <v>657.13727397839898</v>
      </c>
    </row>
    <row r="630" spans="1:7" x14ac:dyDescent="0.25">
      <c r="A630" s="87" t="s">
        <v>184</v>
      </c>
      <c r="B630" s="231">
        <v>171.4879651290799</v>
      </c>
      <c r="C630" s="231">
        <v>238.95861627069888</v>
      </c>
      <c r="D630" s="231"/>
      <c r="E630" s="231"/>
      <c r="F630" s="231"/>
      <c r="G630" s="90">
        <v>410.44658139977878</v>
      </c>
    </row>
    <row r="631" spans="1:7" x14ac:dyDescent="0.25">
      <c r="A631" s="93" t="s">
        <v>185</v>
      </c>
      <c r="B631" s="90">
        <v>456.09451730403356</v>
      </c>
      <c r="C631" s="90">
        <v>611.48933807414414</v>
      </c>
      <c r="D631" s="90">
        <v>0</v>
      </c>
      <c r="E631" s="90">
        <v>0</v>
      </c>
      <c r="F631" s="90">
        <v>0</v>
      </c>
      <c r="G631" s="90">
        <v>1067.5838553781778</v>
      </c>
    </row>
    <row r="632" spans="1:7" x14ac:dyDescent="0.25">
      <c r="A632" s="93" t="s">
        <v>186</v>
      </c>
      <c r="B632" s="83"/>
      <c r="C632" s="83"/>
      <c r="D632" s="83"/>
      <c r="E632" s="83"/>
      <c r="F632" s="83"/>
      <c r="G632" s="96"/>
    </row>
    <row r="633" spans="1:7" x14ac:dyDescent="0.25">
      <c r="A633" s="117" t="s">
        <v>263</v>
      </c>
      <c r="B633" s="107">
        <v>91.988250800557225</v>
      </c>
      <c r="C633" s="107">
        <v>56.824723250405206</v>
      </c>
      <c r="D633" s="107"/>
      <c r="E633" s="107"/>
      <c r="F633" s="107">
        <v>25.724305672949999</v>
      </c>
      <c r="G633" s="94">
        <v>174.53727972391243</v>
      </c>
    </row>
    <row r="634" spans="1:7" x14ac:dyDescent="0.25">
      <c r="A634" s="88" t="s">
        <v>276</v>
      </c>
      <c r="B634" s="231">
        <v>119.96634722335524</v>
      </c>
      <c r="C634" s="231">
        <v>162.33226111279899</v>
      </c>
      <c r="D634" s="231"/>
      <c r="E634" s="231"/>
      <c r="F634" s="231">
        <v>32.417526683950001</v>
      </c>
      <c r="G634" s="90">
        <v>314.71613502010428</v>
      </c>
    </row>
    <row r="635" spans="1:7" x14ac:dyDescent="0.25">
      <c r="A635" s="88" t="s">
        <v>277</v>
      </c>
      <c r="B635" s="231">
        <v>0</v>
      </c>
      <c r="C635" s="231">
        <v>85.985960723200009</v>
      </c>
      <c r="D635" s="231"/>
      <c r="E635" s="231"/>
      <c r="F635" s="231"/>
      <c r="G635" s="90">
        <v>85.985960723200009</v>
      </c>
    </row>
    <row r="636" spans="1:7" x14ac:dyDescent="0.25">
      <c r="A636" s="124" t="s">
        <v>278</v>
      </c>
      <c r="B636" s="231">
        <v>212.79879747163116</v>
      </c>
      <c r="C636" s="231">
        <v>117.75578213604669</v>
      </c>
      <c r="D636" s="231"/>
      <c r="E636" s="231"/>
      <c r="F636" s="231"/>
      <c r="G636" s="90">
        <v>330.55457960767785</v>
      </c>
    </row>
    <row r="637" spans="1:7" x14ac:dyDescent="0.25">
      <c r="A637" s="88" t="s">
        <v>281</v>
      </c>
      <c r="B637" s="231">
        <v>0</v>
      </c>
      <c r="C637" s="231">
        <v>64.13287166799698</v>
      </c>
      <c r="D637" s="231"/>
      <c r="E637" s="231"/>
      <c r="F637" s="231"/>
      <c r="G637" s="90">
        <v>64.13287166799698</v>
      </c>
    </row>
    <row r="638" spans="1:7" x14ac:dyDescent="0.25">
      <c r="A638" s="136" t="s">
        <v>280</v>
      </c>
      <c r="B638" s="94">
        <v>0</v>
      </c>
      <c r="C638" s="240">
        <v>305.89450083804206</v>
      </c>
      <c r="D638" s="94"/>
      <c r="E638" s="94"/>
      <c r="F638" s="94">
        <v>65.581797109549996</v>
      </c>
      <c r="G638" s="90">
        <v>371.47629794759206</v>
      </c>
    </row>
    <row r="639" spans="1:7" x14ac:dyDescent="0.25">
      <c r="A639" s="134" t="s">
        <v>313</v>
      </c>
      <c r="B639" s="240">
        <v>24.346708378124806</v>
      </c>
      <c r="C639" s="240">
        <v>30.95575396545</v>
      </c>
      <c r="D639" s="94"/>
      <c r="E639" s="94"/>
      <c r="F639" s="94"/>
      <c r="G639" s="90">
        <v>55.302462343574803</v>
      </c>
    </row>
    <row r="640" spans="1:7" x14ac:dyDescent="0.25">
      <c r="A640" s="93" t="s">
        <v>187</v>
      </c>
      <c r="B640" s="90">
        <v>1161.1282798219074</v>
      </c>
      <c r="C640" s="90">
        <v>2475.0133177059852</v>
      </c>
      <c r="D640" s="90">
        <v>0</v>
      </c>
      <c r="E640" s="90">
        <v>0</v>
      </c>
      <c r="F640" s="90">
        <v>257.32222949160001</v>
      </c>
      <c r="G640" s="90">
        <v>3893.4638270194928</v>
      </c>
    </row>
    <row r="641" spans="1:7" x14ac:dyDescent="0.25">
      <c r="A641" s="93" t="s">
        <v>188</v>
      </c>
      <c r="B641" s="94"/>
      <c r="C641" s="94"/>
      <c r="D641" s="94"/>
      <c r="E641" s="94"/>
      <c r="F641" s="94"/>
      <c r="G641" s="94"/>
    </row>
    <row r="642" spans="1:7" x14ac:dyDescent="0.25">
      <c r="A642" s="101" t="s">
        <v>189</v>
      </c>
      <c r="B642" s="231">
        <v>0</v>
      </c>
      <c r="C642" s="231">
        <v>0</v>
      </c>
      <c r="D642" s="231"/>
      <c r="E642" s="231"/>
      <c r="F642" s="231"/>
      <c r="G642" s="90">
        <v>0</v>
      </c>
    </row>
    <row r="643" spans="1:7" x14ac:dyDescent="0.25">
      <c r="A643" s="101" t="s">
        <v>190</v>
      </c>
      <c r="B643" s="231"/>
      <c r="C643" s="231"/>
      <c r="D643" s="231"/>
      <c r="E643" s="231"/>
      <c r="F643" s="231"/>
      <c r="G643" s="90">
        <v>0</v>
      </c>
    </row>
    <row r="644" spans="1:7" x14ac:dyDescent="0.25">
      <c r="A644" s="101" t="s">
        <v>191</v>
      </c>
      <c r="B644" s="231">
        <v>0</v>
      </c>
      <c r="C644" s="231">
        <v>0</v>
      </c>
      <c r="D644" s="231"/>
      <c r="E644" s="231"/>
      <c r="F644" s="231"/>
      <c r="G644" s="90">
        <v>0</v>
      </c>
    </row>
    <row r="645" spans="1:7" x14ac:dyDescent="0.25">
      <c r="A645" s="101" t="s">
        <v>192</v>
      </c>
      <c r="B645" s="231"/>
      <c r="C645" s="231"/>
      <c r="D645" s="231"/>
      <c r="E645" s="231"/>
      <c r="F645" s="231"/>
      <c r="G645" s="90">
        <v>0</v>
      </c>
    </row>
    <row r="646" spans="1:7" x14ac:dyDescent="0.25">
      <c r="A646" s="102" t="s">
        <v>193</v>
      </c>
      <c r="B646" s="90">
        <v>0</v>
      </c>
      <c r="C646" s="90">
        <v>0</v>
      </c>
      <c r="D646" s="90">
        <v>0</v>
      </c>
      <c r="E646" s="90">
        <v>0</v>
      </c>
      <c r="F646" s="90">
        <v>0</v>
      </c>
      <c r="G646" s="90">
        <v>0</v>
      </c>
    </row>
    <row r="647" spans="1:7" x14ac:dyDescent="0.25">
      <c r="A647" s="93" t="s">
        <v>194</v>
      </c>
      <c r="B647" s="94"/>
      <c r="C647" s="94"/>
      <c r="D647" s="94"/>
      <c r="E647" s="94"/>
      <c r="F647" s="94"/>
      <c r="G647" s="94"/>
    </row>
    <row r="648" spans="1:7" x14ac:dyDescent="0.25">
      <c r="A648" s="103" t="s">
        <v>195</v>
      </c>
      <c r="B648" s="231"/>
      <c r="C648" s="231"/>
      <c r="D648" s="231"/>
      <c r="E648" s="231"/>
      <c r="F648" s="231"/>
      <c r="G648" s="90">
        <v>0</v>
      </c>
    </row>
    <row r="649" spans="1:7" x14ac:dyDescent="0.25">
      <c r="A649" s="103" t="s">
        <v>196</v>
      </c>
      <c r="B649" s="231"/>
      <c r="C649" s="231"/>
      <c r="D649" s="231"/>
      <c r="E649" s="231"/>
      <c r="F649" s="231"/>
      <c r="G649" s="90">
        <v>0</v>
      </c>
    </row>
    <row r="650" spans="1:7" x14ac:dyDescent="0.25">
      <c r="A650" s="103" t="s">
        <v>197</v>
      </c>
      <c r="B650" s="231"/>
      <c r="C650" s="231"/>
      <c r="D650" s="231"/>
      <c r="E650" s="231"/>
      <c r="F650" s="231"/>
      <c r="G650" s="90">
        <v>0</v>
      </c>
    </row>
    <row r="651" spans="1:7" x14ac:dyDescent="0.25">
      <c r="A651" s="103" t="s">
        <v>198</v>
      </c>
      <c r="B651" s="231"/>
      <c r="C651" s="231"/>
      <c r="D651" s="231"/>
      <c r="E651" s="231"/>
      <c r="F651" s="231"/>
      <c r="G651" s="90">
        <v>0</v>
      </c>
    </row>
    <row r="652" spans="1:7" x14ac:dyDescent="0.25">
      <c r="A652" s="103" t="s">
        <v>199</v>
      </c>
      <c r="B652" s="231"/>
      <c r="C652" s="231"/>
      <c r="D652" s="231"/>
      <c r="E652" s="231"/>
      <c r="F652" s="231"/>
      <c r="G652" s="90">
        <v>0</v>
      </c>
    </row>
    <row r="653" spans="1:7" x14ac:dyDescent="0.25">
      <c r="A653" s="103" t="s">
        <v>200</v>
      </c>
      <c r="B653" s="231"/>
      <c r="C653" s="231"/>
      <c r="D653" s="231"/>
      <c r="E653" s="231"/>
      <c r="F653" s="231"/>
      <c r="G653" s="90">
        <v>0</v>
      </c>
    </row>
    <row r="654" spans="1:7" x14ac:dyDescent="0.25">
      <c r="A654" s="103" t="s">
        <v>201</v>
      </c>
      <c r="B654" s="231"/>
      <c r="C654" s="231"/>
      <c r="D654" s="231"/>
      <c r="E654" s="231"/>
      <c r="F654" s="231"/>
      <c r="G654" s="90">
        <v>0</v>
      </c>
    </row>
    <row r="655" spans="1:7" x14ac:dyDescent="0.25">
      <c r="A655" s="103" t="s">
        <v>202</v>
      </c>
      <c r="B655" s="231"/>
      <c r="C655" s="231"/>
      <c r="D655" s="231"/>
      <c r="E655" s="231"/>
      <c r="F655" s="231"/>
      <c r="G655" s="90">
        <v>0</v>
      </c>
    </row>
    <row r="656" spans="1:7" x14ac:dyDescent="0.25">
      <c r="A656" s="103" t="s">
        <v>203</v>
      </c>
      <c r="B656" s="231"/>
      <c r="C656" s="231"/>
      <c r="D656" s="231"/>
      <c r="E656" s="231"/>
      <c r="F656" s="231"/>
      <c r="G656" s="90">
        <v>0</v>
      </c>
    </row>
    <row r="657" spans="1:7" x14ac:dyDescent="0.25">
      <c r="A657" s="93" t="s">
        <v>204</v>
      </c>
      <c r="B657" s="90">
        <v>0</v>
      </c>
      <c r="C657" s="90">
        <v>0</v>
      </c>
      <c r="D657" s="90">
        <v>0</v>
      </c>
      <c r="E657" s="90">
        <v>0</v>
      </c>
      <c r="F657" s="90">
        <v>0</v>
      </c>
      <c r="G657" s="90">
        <v>0</v>
      </c>
    </row>
    <row r="658" spans="1:7" x14ac:dyDescent="0.25">
      <c r="A658" s="93" t="s">
        <v>205</v>
      </c>
      <c r="B658" s="83"/>
      <c r="C658" s="83"/>
      <c r="D658" s="83"/>
      <c r="E658" s="83"/>
      <c r="F658" s="83"/>
      <c r="G658" s="96"/>
    </row>
    <row r="659" spans="1:7" x14ac:dyDescent="0.25">
      <c r="A659" s="103" t="s">
        <v>206</v>
      </c>
      <c r="B659" s="231">
        <v>0</v>
      </c>
      <c r="C659" s="231">
        <v>35.6710493010943</v>
      </c>
      <c r="D659" s="231"/>
      <c r="E659" s="231"/>
      <c r="F659" s="231">
        <v>0.51555988204301073</v>
      </c>
      <c r="G659" s="90">
        <v>36.186609183137307</v>
      </c>
    </row>
    <row r="660" spans="1:7" x14ac:dyDescent="0.25">
      <c r="A660" s="103" t="s">
        <v>207</v>
      </c>
      <c r="B660" s="231">
        <v>0</v>
      </c>
      <c r="C660" s="231">
        <v>3.6205395327999996</v>
      </c>
      <c r="D660" s="231"/>
      <c r="E660" s="231"/>
      <c r="F660" s="231">
        <v>0</v>
      </c>
      <c r="G660" s="90">
        <v>3.6205395327999996</v>
      </c>
    </row>
    <row r="661" spans="1:7" x14ac:dyDescent="0.25">
      <c r="A661" s="103" t="s">
        <v>208</v>
      </c>
      <c r="B661" s="231">
        <v>0</v>
      </c>
      <c r="C661" s="231">
        <v>45.281436694400007</v>
      </c>
      <c r="D661" s="231"/>
      <c r="E661" s="231"/>
      <c r="F661" s="231">
        <v>1.5586520458133344</v>
      </c>
      <c r="G661" s="90">
        <v>46.840088740213339</v>
      </c>
    </row>
    <row r="662" spans="1:7" x14ac:dyDescent="0.25">
      <c r="A662" s="103" t="s">
        <v>209</v>
      </c>
      <c r="B662" s="231">
        <v>0</v>
      </c>
      <c r="C662" s="231">
        <v>22.056758820635256</v>
      </c>
      <c r="D662" s="231"/>
      <c r="E662" s="231"/>
      <c r="F662" s="231">
        <v>0.63451507581777722</v>
      </c>
      <c r="G662" s="90">
        <v>22.691273896453033</v>
      </c>
    </row>
    <row r="663" spans="1:7" x14ac:dyDescent="0.25">
      <c r="A663" s="103" t="s">
        <v>210</v>
      </c>
      <c r="B663" s="231">
        <v>0</v>
      </c>
      <c r="C663" s="231">
        <v>91.561385862197582</v>
      </c>
      <c r="D663" s="231"/>
      <c r="E663" s="231"/>
      <c r="F663" s="231">
        <v>2.3659880066666665</v>
      </c>
      <c r="G663" s="90">
        <v>93.927373868864251</v>
      </c>
    </row>
    <row r="664" spans="1:7" x14ac:dyDescent="0.25">
      <c r="A664" s="103" t="s">
        <v>211</v>
      </c>
      <c r="B664" s="231">
        <v>0.81456992712903298</v>
      </c>
      <c r="C664" s="231">
        <v>0</v>
      </c>
      <c r="D664" s="231"/>
      <c r="E664" s="231"/>
      <c r="F664" s="239">
        <v>2.9875276666666353E-3</v>
      </c>
      <c r="G664" s="90">
        <v>0.81755745479569963</v>
      </c>
    </row>
    <row r="665" spans="1:7" x14ac:dyDescent="0.25">
      <c r="A665" s="103" t="s">
        <v>212</v>
      </c>
      <c r="B665" s="231"/>
      <c r="C665" s="231"/>
      <c r="D665" s="231"/>
      <c r="E665" s="231"/>
      <c r="F665" s="231"/>
      <c r="G665" s="90">
        <v>0</v>
      </c>
    </row>
    <row r="666" spans="1:7" x14ac:dyDescent="0.25">
      <c r="A666" s="129" t="s">
        <v>282</v>
      </c>
      <c r="B666" s="231">
        <v>0</v>
      </c>
      <c r="C666" s="231">
        <v>2125.0464911886911</v>
      </c>
      <c r="D666" s="231"/>
      <c r="E666" s="231"/>
      <c r="F666" s="231">
        <v>-4.7055282731558989</v>
      </c>
      <c r="G666" s="90">
        <v>2120.3409629155353</v>
      </c>
    </row>
    <row r="667" spans="1:7" ht="23.25" x14ac:dyDescent="0.25">
      <c r="A667" s="129" t="s">
        <v>283</v>
      </c>
      <c r="B667" s="231">
        <v>0</v>
      </c>
      <c r="C667" s="231">
        <v>39.240517910462927</v>
      </c>
      <c r="D667" s="231"/>
      <c r="E667" s="231"/>
      <c r="F667" s="231"/>
      <c r="G667" s="90">
        <v>39.240517910462927</v>
      </c>
    </row>
    <row r="668" spans="1:7" x14ac:dyDescent="0.25">
      <c r="A668" s="129" t="s">
        <v>284</v>
      </c>
      <c r="B668" s="231">
        <v>0</v>
      </c>
      <c r="C668" s="231">
        <v>276.54161234694749</v>
      </c>
      <c r="D668" s="231"/>
      <c r="E668" s="231"/>
      <c r="F668" s="231">
        <v>52.208295650749996</v>
      </c>
      <c r="G668" s="90">
        <v>328.74990799769751</v>
      </c>
    </row>
    <row r="669" spans="1:7" x14ac:dyDescent="0.25">
      <c r="A669" s="93" t="s">
        <v>214</v>
      </c>
      <c r="B669" s="90">
        <v>0.81456992712903298</v>
      </c>
      <c r="C669" s="90">
        <v>2639.0197916572288</v>
      </c>
      <c r="D669" s="90">
        <v>0</v>
      </c>
      <c r="E669" s="90">
        <v>0</v>
      </c>
      <c r="F669" s="90">
        <v>52.580469915601554</v>
      </c>
      <c r="G669" s="90">
        <v>2692.4148314999593</v>
      </c>
    </row>
    <row r="670" spans="1:7" x14ac:dyDescent="0.25">
      <c r="A670" s="105" t="s">
        <v>215</v>
      </c>
      <c r="B670" s="83"/>
      <c r="C670" s="83"/>
      <c r="D670" s="83"/>
      <c r="E670" s="83"/>
      <c r="F670" s="83"/>
      <c r="G670" s="96"/>
    </row>
    <row r="671" spans="1:7" x14ac:dyDescent="0.25">
      <c r="A671" s="103" t="s">
        <v>216</v>
      </c>
      <c r="B671" s="231"/>
      <c r="C671" s="231"/>
      <c r="D671" s="231"/>
      <c r="E671" s="231"/>
      <c r="F671" s="231"/>
      <c r="G671" s="90">
        <v>0</v>
      </c>
    </row>
    <row r="672" spans="1:7" x14ac:dyDescent="0.25">
      <c r="A672" s="103" t="s">
        <v>217</v>
      </c>
      <c r="B672" s="231"/>
      <c r="C672" s="231"/>
      <c r="D672" s="231"/>
      <c r="E672" s="231"/>
      <c r="F672" s="231"/>
      <c r="G672" s="90">
        <v>0</v>
      </c>
    </row>
    <row r="673" spans="1:7" x14ac:dyDescent="0.25">
      <c r="A673" s="103" t="s">
        <v>218</v>
      </c>
      <c r="B673" s="231"/>
      <c r="C673" s="231"/>
      <c r="D673" s="231"/>
      <c r="E673" s="231"/>
      <c r="F673" s="231"/>
      <c r="G673" s="90">
        <v>0</v>
      </c>
    </row>
    <row r="674" spans="1:7" x14ac:dyDescent="0.25">
      <c r="A674" s="103" t="s">
        <v>219</v>
      </c>
      <c r="B674" s="231"/>
      <c r="C674" s="231"/>
      <c r="D674" s="231"/>
      <c r="E674" s="231"/>
      <c r="F674" s="231"/>
      <c r="G674" s="90">
        <v>0</v>
      </c>
    </row>
    <row r="675" spans="1:7" x14ac:dyDescent="0.25">
      <c r="A675" s="92" t="s">
        <v>285</v>
      </c>
      <c r="B675" s="231">
        <v>1037.8328297178002</v>
      </c>
      <c r="C675" s="231">
        <v>1235.4592958062658</v>
      </c>
      <c r="D675" s="231"/>
      <c r="E675" s="231"/>
      <c r="F675" s="231">
        <v>8.9264960999999996</v>
      </c>
      <c r="G675" s="90">
        <v>2282.2186216240661</v>
      </c>
    </row>
    <row r="676" spans="1:7" x14ac:dyDescent="0.25">
      <c r="A676" s="92" t="s">
        <v>269</v>
      </c>
      <c r="B676" s="231">
        <v>744.66479597939997</v>
      </c>
      <c r="C676" s="231">
        <v>630.63768374017752</v>
      </c>
      <c r="D676" s="231"/>
      <c r="E676" s="231"/>
      <c r="F676" s="231">
        <v>77.558255898150009</v>
      </c>
      <c r="G676" s="90">
        <v>1452.8607356177276</v>
      </c>
    </row>
    <row r="677" spans="1:7" x14ac:dyDescent="0.25">
      <c r="A677" s="92" t="s">
        <v>270</v>
      </c>
      <c r="B677" s="231">
        <v>627.16564196540014</v>
      </c>
      <c r="C677" s="231">
        <v>277.28942721750002</v>
      </c>
      <c r="D677" s="231"/>
      <c r="E677" s="231"/>
      <c r="F677" s="231"/>
      <c r="G677" s="90">
        <v>904.45506918290016</v>
      </c>
    </row>
    <row r="678" spans="1:7" x14ac:dyDescent="0.25">
      <c r="A678" s="92" t="s">
        <v>271</v>
      </c>
      <c r="B678" s="231">
        <v>266.91031378066003</v>
      </c>
      <c r="C678" s="231">
        <v>309.241458884765</v>
      </c>
      <c r="D678" s="231"/>
      <c r="E678" s="231"/>
      <c r="F678" s="231">
        <v>15.37885945805</v>
      </c>
      <c r="G678" s="90">
        <v>591.53063212347502</v>
      </c>
    </row>
    <row r="679" spans="1:7" x14ac:dyDescent="0.25">
      <c r="A679" s="105" t="s">
        <v>220</v>
      </c>
      <c r="B679" s="91">
        <v>2676.5735814432605</v>
      </c>
      <c r="C679" s="91">
        <v>2452.6278656487084</v>
      </c>
      <c r="D679" s="91">
        <v>0</v>
      </c>
      <c r="E679" s="91">
        <v>0</v>
      </c>
      <c r="F679" s="91">
        <v>101.8636114562</v>
      </c>
      <c r="G679" s="91">
        <v>5231.065058548169</v>
      </c>
    </row>
    <row r="680" spans="1:7" x14ac:dyDescent="0.25">
      <c r="A680" s="93" t="s">
        <v>221</v>
      </c>
      <c r="B680" s="83"/>
      <c r="C680" s="83"/>
      <c r="D680" s="83"/>
      <c r="E680" s="83"/>
      <c r="F680" s="83"/>
      <c r="G680" s="96"/>
    </row>
    <row r="681" spans="1:7" x14ac:dyDescent="0.25">
      <c r="A681" s="139" t="s">
        <v>314</v>
      </c>
      <c r="B681" s="234">
        <v>296.08325984884999</v>
      </c>
      <c r="C681" s="234">
        <v>2130.6333308454091</v>
      </c>
      <c r="D681" s="234"/>
      <c r="E681" s="234"/>
      <c r="F681" s="234">
        <v>70.893044972607868</v>
      </c>
      <c r="G681" s="237">
        <v>2497.6096356668668</v>
      </c>
    </row>
    <row r="682" spans="1:7" x14ac:dyDescent="0.25">
      <c r="A682" s="140" t="s">
        <v>297</v>
      </c>
      <c r="B682" s="231">
        <v>0</v>
      </c>
      <c r="C682" s="231">
        <v>-846.42399720000003</v>
      </c>
      <c r="D682" s="231"/>
      <c r="E682" s="231"/>
      <c r="F682" s="231"/>
      <c r="G682" s="90">
        <v>-846.42399720000003</v>
      </c>
    </row>
    <row r="683" spans="1:7" ht="22.5" x14ac:dyDescent="0.25">
      <c r="A683" s="141" t="s">
        <v>315</v>
      </c>
      <c r="B683" s="234"/>
      <c r="C683" s="234">
        <v>-217.80236310000001</v>
      </c>
      <c r="D683" s="234"/>
      <c r="E683" s="234"/>
      <c r="F683" s="234"/>
      <c r="G683" s="237">
        <v>-217.80236310000001</v>
      </c>
    </row>
    <row r="684" spans="1:7" x14ac:dyDescent="0.25">
      <c r="A684" s="122" t="s">
        <v>299</v>
      </c>
      <c r="B684" s="231">
        <v>827.28218384100001</v>
      </c>
      <c r="C684" s="231"/>
      <c r="D684" s="231"/>
      <c r="E684" s="231"/>
      <c r="F684" s="231"/>
      <c r="G684" s="90">
        <v>827.28218384100001</v>
      </c>
    </row>
    <row r="685" spans="1:7" x14ac:dyDescent="0.25">
      <c r="A685" s="122" t="s">
        <v>298</v>
      </c>
      <c r="B685" s="231">
        <v>24.241031783699999</v>
      </c>
      <c r="C685" s="231"/>
      <c r="D685" s="231"/>
      <c r="E685" s="231"/>
      <c r="F685" s="231"/>
      <c r="G685" s="90">
        <v>24.241031783699999</v>
      </c>
    </row>
    <row r="686" spans="1:7" x14ac:dyDescent="0.25">
      <c r="A686" s="137" t="s">
        <v>316</v>
      </c>
      <c r="B686" s="231">
        <v>11.800723536000001</v>
      </c>
      <c r="C686" s="231"/>
      <c r="D686" s="231"/>
      <c r="E686" s="231"/>
      <c r="F686" s="231"/>
      <c r="G686" s="90">
        <v>11.800723536000001</v>
      </c>
    </row>
    <row r="687" spans="1:7" x14ac:dyDescent="0.25">
      <c r="A687" s="140" t="s">
        <v>317</v>
      </c>
      <c r="B687" s="231">
        <v>1.07236</v>
      </c>
      <c r="C687" s="231"/>
      <c r="D687" s="231"/>
      <c r="E687" s="231"/>
      <c r="F687" s="231"/>
      <c r="G687" s="90">
        <v>1.07236</v>
      </c>
    </row>
    <row r="688" spans="1:7" x14ac:dyDescent="0.25">
      <c r="A688" s="140" t="s">
        <v>318</v>
      </c>
      <c r="B688" s="231">
        <v>5.5875600000000001E-3</v>
      </c>
      <c r="C688" s="231"/>
      <c r="D688" s="231"/>
      <c r="E688" s="231"/>
      <c r="F688" s="231"/>
      <c r="G688" s="90">
        <v>5.5875600000000001E-3</v>
      </c>
    </row>
    <row r="689" spans="1:7" x14ac:dyDescent="0.25">
      <c r="A689" s="122" t="s">
        <v>319</v>
      </c>
      <c r="B689" s="231">
        <v>0.15759790585</v>
      </c>
      <c r="C689" s="231"/>
      <c r="D689" s="231"/>
      <c r="E689" s="231"/>
      <c r="F689" s="231"/>
      <c r="G689" s="90">
        <v>0.15759790585</v>
      </c>
    </row>
    <row r="690" spans="1:7" x14ac:dyDescent="0.25">
      <c r="A690" s="137" t="s">
        <v>300</v>
      </c>
      <c r="B690" s="231">
        <v>9.6481995066500001</v>
      </c>
      <c r="C690" s="231"/>
      <c r="D690" s="231"/>
      <c r="E690" s="231"/>
      <c r="F690" s="231"/>
      <c r="G690" s="90">
        <v>9.6481995066500001</v>
      </c>
    </row>
    <row r="691" spans="1:7" ht="23.25" x14ac:dyDescent="0.25">
      <c r="A691" s="137" t="s">
        <v>320</v>
      </c>
      <c r="B691" s="231">
        <v>-262.12852500000002</v>
      </c>
      <c r="C691" s="231"/>
      <c r="D691" s="231"/>
      <c r="E691" s="231"/>
      <c r="F691" s="231"/>
      <c r="G691" s="90">
        <v>-262.12852500000002</v>
      </c>
    </row>
    <row r="692" spans="1:7" ht="33.75" x14ac:dyDescent="0.25">
      <c r="A692" s="142" t="s">
        <v>321</v>
      </c>
      <c r="B692" s="234">
        <v>25.377431313499997</v>
      </c>
      <c r="C692" s="234"/>
      <c r="D692" s="234"/>
      <c r="E692" s="234"/>
      <c r="F692" s="234"/>
      <c r="G692" s="237">
        <v>25.377431313499997</v>
      </c>
    </row>
    <row r="693" spans="1:7" x14ac:dyDescent="0.25">
      <c r="A693" s="93" t="s">
        <v>230</v>
      </c>
      <c r="B693" s="90">
        <v>933.53985029554997</v>
      </c>
      <c r="C693" s="90">
        <v>1066.406970545409</v>
      </c>
      <c r="D693" s="90">
        <v>0</v>
      </c>
      <c r="E693" s="90">
        <v>0</v>
      </c>
      <c r="F693" s="90">
        <v>70.893044972607868</v>
      </c>
      <c r="G693" s="90">
        <v>2070.8398658135666</v>
      </c>
    </row>
    <row r="694" spans="1:7" x14ac:dyDescent="0.25">
      <c r="A694" s="75" t="s">
        <v>231</v>
      </c>
      <c r="B694" s="90">
        <v>8163.841593526784</v>
      </c>
      <c r="C694" s="90">
        <v>12108.802995854167</v>
      </c>
      <c r="D694" s="90">
        <v>0</v>
      </c>
      <c r="E694" s="90">
        <v>0</v>
      </c>
      <c r="F694" s="90">
        <v>482.65935583600947</v>
      </c>
      <c r="G694" s="90">
        <v>20755.303945216958</v>
      </c>
    </row>
    <row r="695" spans="1:7" ht="15.75" thickBot="1" x14ac:dyDescent="0.3">
      <c r="A695" s="272" t="str">
        <f>[3]Notes!$C$8</f>
        <v>2021-22</v>
      </c>
      <c r="B695" s="272"/>
      <c r="C695" s="272"/>
      <c r="D695" s="272"/>
      <c r="E695" s="272"/>
      <c r="F695" s="272"/>
      <c r="G695" s="272"/>
    </row>
    <row r="696" spans="1:7" x14ac:dyDescent="0.25">
      <c r="A696" s="77" t="s">
        <v>116</v>
      </c>
      <c r="B696" s="267" t="s">
        <v>358</v>
      </c>
      <c r="C696" s="267"/>
      <c r="D696" s="267"/>
      <c r="E696" s="267"/>
      <c r="F696" s="267"/>
      <c r="G696" s="267"/>
    </row>
    <row r="697" spans="1:7" ht="15.75" thickBot="1" x14ac:dyDescent="0.3">
      <c r="A697" s="80"/>
      <c r="B697" s="230" t="s">
        <v>359</v>
      </c>
      <c r="C697" s="230" t="s">
        <v>360</v>
      </c>
      <c r="D697" s="230" t="s">
        <v>361</v>
      </c>
      <c r="E697" s="230" t="s">
        <v>362</v>
      </c>
      <c r="F697" s="230" t="s">
        <v>339</v>
      </c>
      <c r="G697" s="230" t="s">
        <v>13</v>
      </c>
    </row>
    <row r="698" spans="1:7" x14ac:dyDescent="0.25">
      <c r="A698" s="82" t="s">
        <v>120</v>
      </c>
      <c r="B698" s="83"/>
      <c r="C698" s="83"/>
      <c r="D698" s="83"/>
      <c r="E698" s="83"/>
      <c r="F698" s="83"/>
      <c r="G698" s="94"/>
    </row>
    <row r="699" spans="1:7" x14ac:dyDescent="0.25">
      <c r="A699" s="82" t="s">
        <v>121</v>
      </c>
      <c r="B699" s="83"/>
      <c r="C699" s="83"/>
      <c r="D699" s="83"/>
      <c r="E699" s="83"/>
      <c r="F699" s="83"/>
      <c r="G699" s="94"/>
    </row>
    <row r="700" spans="1:7" x14ac:dyDescent="0.25">
      <c r="A700" s="85" t="s">
        <v>122</v>
      </c>
      <c r="B700" s="231"/>
      <c r="C700" s="231"/>
      <c r="D700" s="232"/>
      <c r="E700" s="232"/>
      <c r="F700" s="232"/>
      <c r="G700" s="90">
        <v>0</v>
      </c>
    </row>
    <row r="701" spans="1:7" x14ac:dyDescent="0.25">
      <c r="A701" s="85" t="s">
        <v>123</v>
      </c>
      <c r="B701" s="231"/>
      <c r="C701" s="231"/>
      <c r="D701" s="232"/>
      <c r="E701" s="232"/>
      <c r="F701" s="232"/>
      <c r="G701" s="90">
        <v>0</v>
      </c>
    </row>
    <row r="702" spans="1:7" x14ac:dyDescent="0.25">
      <c r="A702" s="85" t="s">
        <v>124</v>
      </c>
      <c r="B702" s="231"/>
      <c r="C702" s="231"/>
      <c r="D702" s="232"/>
      <c r="E702" s="232"/>
      <c r="F702" s="232"/>
      <c r="G702" s="90">
        <v>0</v>
      </c>
    </row>
    <row r="703" spans="1:7" x14ac:dyDescent="0.25">
      <c r="A703" s="85" t="s">
        <v>125</v>
      </c>
      <c r="B703" s="231"/>
      <c r="C703" s="231"/>
      <c r="D703" s="232"/>
      <c r="E703" s="232"/>
      <c r="F703" s="232"/>
      <c r="G703" s="90">
        <v>0</v>
      </c>
    </row>
    <row r="704" spans="1:7" x14ac:dyDescent="0.25">
      <c r="A704" s="85" t="s">
        <v>126</v>
      </c>
      <c r="B704" s="231"/>
      <c r="C704" s="231"/>
      <c r="D704" s="232"/>
      <c r="E704" s="232"/>
      <c r="F704" s="232"/>
      <c r="G704" s="90">
        <v>0</v>
      </c>
    </row>
    <row r="705" spans="1:7" x14ac:dyDescent="0.25">
      <c r="A705" s="87" t="s">
        <v>127</v>
      </c>
      <c r="B705" s="231"/>
      <c r="C705" s="231"/>
      <c r="D705" s="232"/>
      <c r="E705" s="232"/>
      <c r="F705" s="232"/>
      <c r="G705" s="90">
        <v>0</v>
      </c>
    </row>
    <row r="706" spans="1:7" x14ac:dyDescent="0.25">
      <c r="A706" s="87" t="s">
        <v>128</v>
      </c>
      <c r="B706" s="231"/>
      <c r="C706" s="231"/>
      <c r="D706" s="232"/>
      <c r="E706" s="232"/>
      <c r="F706" s="232"/>
      <c r="G706" s="90">
        <v>0</v>
      </c>
    </row>
    <row r="707" spans="1:7" x14ac:dyDescent="0.25">
      <c r="A707" s="85" t="s">
        <v>129</v>
      </c>
      <c r="B707" s="231">
        <v>0</v>
      </c>
      <c r="C707" s="231">
        <v>0</v>
      </c>
      <c r="D707" s="232"/>
      <c r="E707" s="232"/>
      <c r="F707" s="232"/>
      <c r="G707" s="90">
        <v>0</v>
      </c>
    </row>
    <row r="708" spans="1:7" x14ac:dyDescent="0.25">
      <c r="A708" s="85" t="s">
        <v>130</v>
      </c>
      <c r="B708" s="231">
        <v>0</v>
      </c>
      <c r="C708" s="231">
        <v>0</v>
      </c>
      <c r="D708" s="232"/>
      <c r="E708" s="232"/>
      <c r="F708" s="232"/>
      <c r="G708" s="90">
        <v>0</v>
      </c>
    </row>
    <row r="709" spans="1:7" x14ac:dyDescent="0.25">
      <c r="A709" s="85" t="s">
        <v>131</v>
      </c>
      <c r="B709" s="231">
        <v>0</v>
      </c>
      <c r="C709" s="231">
        <v>0</v>
      </c>
      <c r="D709" s="232"/>
      <c r="E709" s="232"/>
      <c r="F709" s="232"/>
      <c r="G709" s="90">
        <v>0</v>
      </c>
    </row>
    <row r="710" spans="1:7" x14ac:dyDescent="0.25">
      <c r="A710" s="85" t="s">
        <v>132</v>
      </c>
      <c r="B710" s="231">
        <v>249.11205000000004</v>
      </c>
      <c r="C710" s="231">
        <v>586.82798152248517</v>
      </c>
      <c r="D710" s="232"/>
      <c r="E710" s="232"/>
      <c r="F710" s="232"/>
      <c r="G710" s="90">
        <v>835.94003152248524</v>
      </c>
    </row>
    <row r="711" spans="1:7" x14ac:dyDescent="0.25">
      <c r="A711" s="85" t="s">
        <v>133</v>
      </c>
      <c r="B711" s="231">
        <v>360.88441499999999</v>
      </c>
      <c r="C711" s="231">
        <v>612.92904211231075</v>
      </c>
      <c r="D711" s="232"/>
      <c r="E711" s="232"/>
      <c r="F711" s="232"/>
      <c r="G711" s="90">
        <v>973.81345711231074</v>
      </c>
    </row>
    <row r="712" spans="1:7" x14ac:dyDescent="0.25">
      <c r="A712" s="85" t="s">
        <v>134</v>
      </c>
      <c r="B712" s="231">
        <v>65.921920000000014</v>
      </c>
      <c r="C712" s="231">
        <v>61.352655092567559</v>
      </c>
      <c r="D712" s="232"/>
      <c r="E712" s="232"/>
      <c r="F712" s="232"/>
      <c r="G712" s="90">
        <v>127.27457509256757</v>
      </c>
    </row>
    <row r="713" spans="1:7" x14ac:dyDescent="0.25">
      <c r="A713" s="85" t="s">
        <v>135</v>
      </c>
      <c r="B713" s="231"/>
      <c r="C713" s="231"/>
      <c r="D713" s="232"/>
      <c r="E713" s="232"/>
      <c r="F713" s="232"/>
      <c r="G713" s="90">
        <v>0</v>
      </c>
    </row>
    <row r="714" spans="1:7" x14ac:dyDescent="0.25">
      <c r="A714" s="87" t="s">
        <v>136</v>
      </c>
      <c r="B714" s="231">
        <v>332.84078999999997</v>
      </c>
      <c r="C714" s="231">
        <v>693.91779866417482</v>
      </c>
      <c r="D714" s="232"/>
      <c r="E714" s="232"/>
      <c r="F714" s="232"/>
      <c r="G714" s="90">
        <v>1026.7585886641748</v>
      </c>
    </row>
    <row r="715" spans="1:7" x14ac:dyDescent="0.25">
      <c r="A715" s="87" t="s">
        <v>137</v>
      </c>
      <c r="B715" s="231">
        <v>492.55893499999991</v>
      </c>
      <c r="C715" s="231">
        <v>680.73307562286197</v>
      </c>
      <c r="D715" s="232"/>
      <c r="E715" s="232"/>
      <c r="F715" s="232"/>
      <c r="G715" s="90">
        <v>1173.2920106228619</v>
      </c>
    </row>
    <row r="716" spans="1:7" x14ac:dyDescent="0.25">
      <c r="A716" s="88" t="s">
        <v>289</v>
      </c>
      <c r="B716" s="231">
        <v>872.45657500000016</v>
      </c>
      <c r="C716" s="231">
        <v>931.11175024052125</v>
      </c>
      <c r="D716" s="232"/>
      <c r="E716" s="232"/>
      <c r="F716" s="241">
        <v>-120.71237612835</v>
      </c>
      <c r="G716" s="90">
        <v>1682.8559491121714</v>
      </c>
    </row>
    <row r="717" spans="1:7" x14ac:dyDescent="0.25">
      <c r="A717" s="88" t="s">
        <v>290</v>
      </c>
      <c r="B717" s="231"/>
      <c r="C717" s="231"/>
      <c r="D717" s="232"/>
      <c r="E717" s="232"/>
      <c r="F717" s="232"/>
      <c r="G717" s="90">
        <v>0</v>
      </c>
    </row>
    <row r="718" spans="1:7" x14ac:dyDescent="0.25">
      <c r="A718" s="117" t="s">
        <v>291</v>
      </c>
      <c r="B718" s="231"/>
      <c r="C718" s="231"/>
      <c r="D718" s="231"/>
      <c r="E718" s="231"/>
      <c r="F718" s="231"/>
      <c r="G718" s="90">
        <v>0</v>
      </c>
    </row>
    <row r="719" spans="1:7" x14ac:dyDescent="0.25">
      <c r="A719" s="117" t="s">
        <v>292</v>
      </c>
      <c r="B719" s="231"/>
      <c r="C719" s="231"/>
      <c r="D719" s="231"/>
      <c r="E719" s="231"/>
      <c r="F719" s="231"/>
      <c r="G719" s="90">
        <v>0</v>
      </c>
    </row>
    <row r="720" spans="1:7" x14ac:dyDescent="0.25">
      <c r="A720" s="117" t="s">
        <v>259</v>
      </c>
      <c r="B720" s="231">
        <v>727.97017499999993</v>
      </c>
      <c r="C720" s="231">
        <v>1020.1720660954294</v>
      </c>
      <c r="D720" s="231"/>
      <c r="E720" s="231"/>
      <c r="F720" s="231"/>
      <c r="G720" s="90">
        <v>1748.1422410954292</v>
      </c>
    </row>
    <row r="721" spans="1:7" x14ac:dyDescent="0.25">
      <c r="A721" s="124" t="s">
        <v>322</v>
      </c>
      <c r="B721" s="231">
        <v>761.8654316131001</v>
      </c>
      <c r="C721" s="231"/>
      <c r="D721" s="231"/>
      <c r="E721" s="231"/>
      <c r="F721" s="234"/>
      <c r="G721" s="90">
        <v>761.8654316131001</v>
      </c>
    </row>
    <row r="722" spans="1:7" x14ac:dyDescent="0.25">
      <c r="A722" s="143" t="s">
        <v>323</v>
      </c>
      <c r="B722" s="231">
        <v>0</v>
      </c>
      <c r="C722" s="231">
        <v>20.269449658549998</v>
      </c>
      <c r="D722" s="231"/>
      <c r="E722" s="231"/>
      <c r="F722" s="231"/>
      <c r="G722" s="90">
        <v>20.269449658549998</v>
      </c>
    </row>
    <row r="723" spans="1:7" x14ac:dyDescent="0.25">
      <c r="A723" s="89" t="s">
        <v>138</v>
      </c>
      <c r="B723" s="90">
        <v>3863.6102916131003</v>
      </c>
      <c r="C723" s="90">
        <v>4607.3138190089012</v>
      </c>
      <c r="D723" s="90">
        <v>0</v>
      </c>
      <c r="E723" s="90">
        <v>0</v>
      </c>
      <c r="F723" s="90">
        <v>-120.71237612835</v>
      </c>
      <c r="G723" s="90">
        <v>8350.2117344936505</v>
      </c>
    </row>
    <row r="724" spans="1:7" x14ac:dyDescent="0.25">
      <c r="A724" s="85" t="s">
        <v>234</v>
      </c>
      <c r="B724" s="231">
        <v>0</v>
      </c>
      <c r="C724" s="231"/>
      <c r="D724" s="232"/>
      <c r="E724" s="232"/>
      <c r="F724" s="232"/>
      <c r="G724" s="90">
        <v>0</v>
      </c>
    </row>
    <row r="725" spans="1:7" x14ac:dyDescent="0.25">
      <c r="A725" s="85" t="s">
        <v>260</v>
      </c>
      <c r="B725" s="231">
        <v>0</v>
      </c>
      <c r="C725" s="231"/>
      <c r="D725" s="232"/>
      <c r="E725" s="232"/>
      <c r="F725" s="232"/>
      <c r="G725" s="90">
        <v>0</v>
      </c>
    </row>
    <row r="726" spans="1:7" x14ac:dyDescent="0.25">
      <c r="A726" s="85" t="s">
        <v>139</v>
      </c>
      <c r="B726" s="231"/>
      <c r="C726" s="231"/>
      <c r="D726" s="232"/>
      <c r="E726" s="232"/>
      <c r="F726" s="232"/>
      <c r="G726" s="90">
        <v>0</v>
      </c>
    </row>
    <row r="727" spans="1:7" x14ac:dyDescent="0.25">
      <c r="A727" s="85" t="s">
        <v>140</v>
      </c>
      <c r="B727" s="231"/>
      <c r="C727" s="231"/>
      <c r="D727" s="232"/>
      <c r="E727" s="232"/>
      <c r="F727" s="232"/>
      <c r="G727" s="90">
        <v>0</v>
      </c>
    </row>
    <row r="728" spans="1:7" x14ac:dyDescent="0.25">
      <c r="A728" s="85" t="s">
        <v>141</v>
      </c>
      <c r="B728" s="231"/>
      <c r="C728" s="231"/>
      <c r="D728" s="232"/>
      <c r="E728" s="232"/>
      <c r="F728" s="232"/>
      <c r="G728" s="90">
        <v>0</v>
      </c>
    </row>
    <row r="729" spans="1:7" x14ac:dyDescent="0.25">
      <c r="A729" s="85" t="s">
        <v>142</v>
      </c>
      <c r="B729" s="231"/>
      <c r="C729" s="231"/>
      <c r="D729" s="232"/>
      <c r="E729" s="232"/>
      <c r="F729" s="232"/>
      <c r="G729" s="90">
        <v>0</v>
      </c>
    </row>
    <row r="730" spans="1:7" x14ac:dyDescent="0.25">
      <c r="A730" s="85" t="s">
        <v>143</v>
      </c>
      <c r="B730" s="231">
        <v>223.85515000000001</v>
      </c>
      <c r="C730" s="231"/>
      <c r="D730" s="232"/>
      <c r="E730" s="232"/>
      <c r="F730" s="232"/>
      <c r="G730" s="90">
        <v>223.85515000000001</v>
      </c>
    </row>
    <row r="731" spans="1:7" x14ac:dyDescent="0.25">
      <c r="A731" s="85" t="s">
        <v>144</v>
      </c>
      <c r="B731" s="231"/>
      <c r="C731" s="231"/>
      <c r="D731" s="232"/>
      <c r="E731" s="232"/>
      <c r="F731" s="232"/>
      <c r="G731" s="90">
        <v>0</v>
      </c>
    </row>
    <row r="732" spans="1:7" x14ac:dyDescent="0.25">
      <c r="A732" s="85" t="s">
        <v>145</v>
      </c>
      <c r="B732" s="231"/>
      <c r="C732" s="231"/>
      <c r="D732" s="232"/>
      <c r="E732" s="232"/>
      <c r="F732" s="232"/>
      <c r="G732" s="90">
        <v>0</v>
      </c>
    </row>
    <row r="733" spans="1:7" x14ac:dyDescent="0.25">
      <c r="A733" s="85" t="s">
        <v>146</v>
      </c>
      <c r="B733" s="231"/>
      <c r="C733" s="231"/>
      <c r="D733" s="232"/>
      <c r="E733" s="232"/>
      <c r="F733" s="232"/>
      <c r="G733" s="90">
        <v>0</v>
      </c>
    </row>
    <row r="734" spans="1:7" x14ac:dyDescent="0.25">
      <c r="A734" s="85" t="s">
        <v>147</v>
      </c>
      <c r="B734" s="231">
        <v>0</v>
      </c>
      <c r="C734" s="231"/>
      <c r="D734" s="232"/>
      <c r="E734" s="232"/>
      <c r="F734" s="232"/>
      <c r="G734" s="90">
        <v>0</v>
      </c>
    </row>
    <row r="735" spans="1:7" x14ac:dyDescent="0.25">
      <c r="A735" s="85" t="s">
        <v>148</v>
      </c>
      <c r="B735" s="231"/>
      <c r="C735" s="231"/>
      <c r="D735" s="232"/>
      <c r="E735" s="232"/>
      <c r="F735" s="232"/>
      <c r="G735" s="90">
        <v>0</v>
      </c>
    </row>
    <row r="736" spans="1:7" x14ac:dyDescent="0.25">
      <c r="A736" s="85" t="s">
        <v>149</v>
      </c>
      <c r="B736" s="231"/>
      <c r="C736" s="231"/>
      <c r="D736" s="232"/>
      <c r="E736" s="232"/>
      <c r="F736" s="232"/>
      <c r="G736" s="90">
        <v>0</v>
      </c>
    </row>
    <row r="737" spans="1:7" x14ac:dyDescent="0.25">
      <c r="A737" s="85" t="s">
        <v>150</v>
      </c>
      <c r="B737" s="231"/>
      <c r="C737" s="231"/>
      <c r="D737" s="232"/>
      <c r="E737" s="232"/>
      <c r="F737" s="232"/>
      <c r="G737" s="90">
        <v>0</v>
      </c>
    </row>
    <row r="738" spans="1:7" x14ac:dyDescent="0.25">
      <c r="A738" s="85" t="s">
        <v>151</v>
      </c>
      <c r="B738" s="231">
        <v>288.50717000000009</v>
      </c>
      <c r="C738" s="231"/>
      <c r="D738" s="232"/>
      <c r="E738" s="232"/>
      <c r="F738" s="232"/>
      <c r="G738" s="90">
        <v>288.50717000000009</v>
      </c>
    </row>
    <row r="739" spans="1:7" x14ac:dyDescent="0.25">
      <c r="A739" s="85" t="s">
        <v>152</v>
      </c>
      <c r="B739" s="231"/>
      <c r="C739" s="231"/>
      <c r="D739" s="232"/>
      <c r="E739" s="232"/>
      <c r="F739" s="232"/>
      <c r="G739" s="90">
        <v>0</v>
      </c>
    </row>
    <row r="740" spans="1:7" ht="23.25" x14ac:dyDescent="0.25">
      <c r="A740" s="85" t="s">
        <v>153</v>
      </c>
      <c r="B740" s="231"/>
      <c r="C740" s="231"/>
      <c r="D740" s="232"/>
      <c r="E740" s="232"/>
      <c r="F740" s="232"/>
      <c r="G740" s="90">
        <v>0</v>
      </c>
    </row>
    <row r="741" spans="1:7" x14ac:dyDescent="0.25">
      <c r="A741" s="85" t="s">
        <v>154</v>
      </c>
      <c r="B741" s="231">
        <v>221.03315000000001</v>
      </c>
      <c r="C741" s="231"/>
      <c r="D741" s="232"/>
      <c r="E741" s="232"/>
      <c r="F741" s="232"/>
      <c r="G741" s="90">
        <v>221.03315000000001</v>
      </c>
    </row>
    <row r="742" spans="1:7" x14ac:dyDescent="0.25">
      <c r="A742" s="115" t="s">
        <v>261</v>
      </c>
      <c r="B742" s="231"/>
      <c r="C742" s="231"/>
      <c r="D742" s="232"/>
      <c r="E742" s="232"/>
      <c r="F742" s="232"/>
      <c r="G742" s="90">
        <v>0</v>
      </c>
    </row>
    <row r="743" spans="1:7" x14ac:dyDescent="0.25">
      <c r="A743" s="124" t="s">
        <v>155</v>
      </c>
      <c r="B743" s="231">
        <v>72.864040000000003</v>
      </c>
      <c r="C743" s="231"/>
      <c r="D743" s="232"/>
      <c r="E743" s="232"/>
      <c r="F743" s="232"/>
      <c r="G743" s="90">
        <v>72.864040000000003</v>
      </c>
    </row>
    <row r="744" spans="1:7" x14ac:dyDescent="0.25">
      <c r="A744" s="115" t="s">
        <v>156</v>
      </c>
      <c r="B744" s="231"/>
      <c r="C744" s="231"/>
      <c r="D744" s="232"/>
      <c r="E744" s="232"/>
      <c r="F744" s="232"/>
      <c r="G744" s="90">
        <v>0</v>
      </c>
    </row>
    <row r="745" spans="1:7" x14ac:dyDescent="0.25">
      <c r="A745" s="92" t="s">
        <v>262</v>
      </c>
      <c r="B745" s="231">
        <v>7.0267799999999996</v>
      </c>
      <c r="C745" s="231"/>
      <c r="D745" s="232"/>
      <c r="E745" s="232"/>
      <c r="F745" s="232"/>
      <c r="G745" s="90">
        <v>7.0267799999999996</v>
      </c>
    </row>
    <row r="746" spans="1:7" x14ac:dyDescent="0.25">
      <c r="A746" s="144" t="s">
        <v>149</v>
      </c>
      <c r="B746" s="238">
        <v>39.2258</v>
      </c>
      <c r="C746" s="242"/>
      <c r="D746" s="231"/>
      <c r="E746" s="231"/>
      <c r="F746" s="231"/>
      <c r="G746" s="90">
        <v>39.2258</v>
      </c>
    </row>
    <row r="747" spans="1:7" x14ac:dyDescent="0.25">
      <c r="A747" s="115" t="s">
        <v>324</v>
      </c>
      <c r="B747" s="238">
        <v>414.64698902309999</v>
      </c>
      <c r="C747" s="231">
        <v>-42.369978215750002</v>
      </c>
      <c r="D747" s="231"/>
      <c r="E747" s="231"/>
      <c r="F747" s="231"/>
      <c r="G747" s="90">
        <v>372.27701080735</v>
      </c>
    </row>
    <row r="748" spans="1:7" x14ac:dyDescent="0.25">
      <c r="A748" s="115" t="s">
        <v>325</v>
      </c>
      <c r="B748" s="231">
        <v>292.03645667874997</v>
      </c>
      <c r="C748" s="231"/>
      <c r="D748" s="231"/>
      <c r="E748" s="231"/>
      <c r="F748" s="231"/>
      <c r="G748" s="90">
        <v>292.03645667874997</v>
      </c>
    </row>
    <row r="749" spans="1:7" x14ac:dyDescent="0.25">
      <c r="A749" s="115" t="s">
        <v>326</v>
      </c>
      <c r="B749" s="231"/>
      <c r="C749" s="231">
        <v>-4.5265604000000002</v>
      </c>
      <c r="D749" s="231"/>
      <c r="E749" s="231"/>
      <c r="F749" s="231"/>
      <c r="G749" s="90">
        <v>-4.5265604000000002</v>
      </c>
    </row>
    <row r="750" spans="1:7" x14ac:dyDescent="0.25">
      <c r="A750" s="89" t="s">
        <v>157</v>
      </c>
      <c r="B750" s="90">
        <v>1559.1955357018503</v>
      </c>
      <c r="C750" s="90">
        <v>-46.896538615750003</v>
      </c>
      <c r="D750" s="90">
        <v>0</v>
      </c>
      <c r="E750" s="90">
        <v>0</v>
      </c>
      <c r="F750" s="90">
        <v>0</v>
      </c>
      <c r="G750" s="90">
        <v>1512.2989970861001</v>
      </c>
    </row>
    <row r="751" spans="1:7" x14ac:dyDescent="0.25">
      <c r="A751" s="93" t="s">
        <v>158</v>
      </c>
      <c r="B751" s="90">
        <v>5422.8058273149509</v>
      </c>
      <c r="C751" s="90">
        <v>4560.4172803931515</v>
      </c>
      <c r="D751" s="90">
        <v>0</v>
      </c>
      <c r="E751" s="90">
        <v>0</v>
      </c>
      <c r="F751" s="90">
        <v>-120.71237612835</v>
      </c>
      <c r="G751" s="90">
        <v>9862.5107315797504</v>
      </c>
    </row>
    <row r="752" spans="1:7" x14ac:dyDescent="0.25">
      <c r="A752" s="93" t="s">
        <v>159</v>
      </c>
      <c r="B752" s="94"/>
      <c r="C752" s="94"/>
      <c r="D752" s="94"/>
      <c r="E752" s="94"/>
      <c r="F752" s="94"/>
      <c r="G752" s="94"/>
    </row>
    <row r="753" spans="1:7" x14ac:dyDescent="0.25">
      <c r="A753" s="93" t="s">
        <v>160</v>
      </c>
      <c r="B753" s="94"/>
      <c r="C753" s="94"/>
      <c r="D753" s="94"/>
      <c r="E753" s="94"/>
      <c r="F753" s="94"/>
      <c r="G753" s="94"/>
    </row>
    <row r="754" spans="1:7" x14ac:dyDescent="0.25">
      <c r="A754" s="93" t="s">
        <v>161</v>
      </c>
      <c r="B754" s="94"/>
      <c r="C754" s="94"/>
      <c r="D754" s="94"/>
      <c r="E754" s="94"/>
      <c r="F754" s="94"/>
      <c r="G754" s="94"/>
    </row>
    <row r="755" spans="1:7" x14ac:dyDescent="0.25">
      <c r="A755" s="87" t="s">
        <v>162</v>
      </c>
      <c r="B755" s="231">
        <v>128.89138888755002</v>
      </c>
      <c r="C755" s="107">
        <v>420.85148883600942</v>
      </c>
      <c r="D755" s="232"/>
      <c r="E755" s="232"/>
      <c r="F755" s="232"/>
      <c r="G755" s="90">
        <v>549.74287772355945</v>
      </c>
    </row>
    <row r="756" spans="1:7" x14ac:dyDescent="0.25">
      <c r="A756" s="87" t="s">
        <v>163</v>
      </c>
      <c r="B756" s="231">
        <v>42.446044661350001</v>
      </c>
      <c r="C756" s="107">
        <v>122.26491647490155</v>
      </c>
      <c r="D756" s="232"/>
      <c r="E756" s="232"/>
      <c r="F756" s="232"/>
      <c r="G756" s="90">
        <v>164.71096113625157</v>
      </c>
    </row>
    <row r="757" spans="1:7" x14ac:dyDescent="0.25">
      <c r="A757" s="93" t="s">
        <v>164</v>
      </c>
      <c r="B757" s="90">
        <v>171.33743354890004</v>
      </c>
      <c r="C757" s="94">
        <v>543.11640531091098</v>
      </c>
      <c r="D757" s="90">
        <v>0</v>
      </c>
      <c r="E757" s="90">
        <v>0</v>
      </c>
      <c r="F757" s="90">
        <v>0</v>
      </c>
      <c r="G757" s="90">
        <v>714.45383885981096</v>
      </c>
    </row>
    <row r="758" spans="1:7" x14ac:dyDescent="0.25">
      <c r="A758" s="93" t="s">
        <v>165</v>
      </c>
      <c r="B758" s="96"/>
      <c r="C758" s="94"/>
      <c r="D758" s="96"/>
      <c r="E758" s="96"/>
      <c r="F758" s="96"/>
      <c r="G758" s="96"/>
    </row>
    <row r="759" spans="1:7" x14ac:dyDescent="0.25">
      <c r="A759" s="98" t="s">
        <v>166</v>
      </c>
      <c r="B759" s="231">
        <v>0</v>
      </c>
      <c r="C759" s="107">
        <v>0</v>
      </c>
      <c r="D759" s="232"/>
      <c r="E759" s="232"/>
      <c r="F759" s="232"/>
      <c r="G759" s="90">
        <v>0</v>
      </c>
    </row>
    <row r="760" spans="1:7" x14ac:dyDescent="0.25">
      <c r="A760" s="98" t="s">
        <v>167</v>
      </c>
      <c r="B760" s="231">
        <v>0</v>
      </c>
      <c r="C760" s="107">
        <v>0</v>
      </c>
      <c r="D760" s="232"/>
      <c r="E760" s="232"/>
      <c r="F760" s="232"/>
      <c r="G760" s="90">
        <v>0</v>
      </c>
    </row>
    <row r="761" spans="1:7" x14ac:dyDescent="0.25">
      <c r="A761" s="98" t="s">
        <v>168</v>
      </c>
      <c r="B761" s="231">
        <v>9.890604862</v>
      </c>
      <c r="C761" s="107">
        <v>0</v>
      </c>
      <c r="D761" s="232"/>
      <c r="E761" s="232"/>
      <c r="F761" s="232"/>
      <c r="G761" s="90">
        <v>9.890604862</v>
      </c>
    </row>
    <row r="762" spans="1:7" x14ac:dyDescent="0.25">
      <c r="A762" s="98" t="s">
        <v>169</v>
      </c>
      <c r="B762" s="231">
        <v>83.332063806249991</v>
      </c>
      <c r="C762" s="107">
        <v>192.69746427486746</v>
      </c>
      <c r="D762" s="232"/>
      <c r="E762" s="232"/>
      <c r="F762" s="232"/>
      <c r="G762" s="90">
        <v>276.02952808111746</v>
      </c>
    </row>
    <row r="763" spans="1:7" x14ac:dyDescent="0.25">
      <c r="A763" s="145" t="s">
        <v>327</v>
      </c>
      <c r="B763" s="232"/>
      <c r="C763" s="232"/>
      <c r="D763" s="243"/>
      <c r="E763" s="232"/>
      <c r="F763" s="232"/>
      <c r="G763" s="90">
        <v>0</v>
      </c>
    </row>
    <row r="764" spans="1:7" x14ac:dyDescent="0.25">
      <c r="A764" s="93" t="s">
        <v>171</v>
      </c>
      <c r="B764" s="90">
        <v>93.222668668249995</v>
      </c>
      <c r="C764" s="94">
        <v>192.69746427486746</v>
      </c>
      <c r="D764" s="90">
        <v>0</v>
      </c>
      <c r="E764" s="90">
        <v>0</v>
      </c>
      <c r="F764" s="90">
        <v>0</v>
      </c>
      <c r="G764" s="90">
        <v>285.92013294311744</v>
      </c>
    </row>
    <row r="765" spans="1:7" x14ac:dyDescent="0.25">
      <c r="A765" s="93" t="s">
        <v>172</v>
      </c>
      <c r="B765" s="90">
        <v>264.56010221715002</v>
      </c>
      <c r="C765" s="94">
        <v>735.81386958577843</v>
      </c>
      <c r="D765" s="90">
        <v>0</v>
      </c>
      <c r="E765" s="90">
        <v>0</v>
      </c>
      <c r="F765" s="90">
        <v>0</v>
      </c>
      <c r="G765" s="90">
        <v>1000.3739718029284</v>
      </c>
    </row>
    <row r="766" spans="1:7" x14ac:dyDescent="0.25">
      <c r="A766" s="93" t="s">
        <v>173</v>
      </c>
      <c r="B766" s="83"/>
      <c r="C766" s="240"/>
      <c r="D766" s="83"/>
      <c r="E766" s="83"/>
      <c r="F766" s="83"/>
      <c r="G766" s="94"/>
    </row>
    <row r="767" spans="1:7" x14ac:dyDescent="0.25">
      <c r="A767" s="87" t="s">
        <v>174</v>
      </c>
      <c r="B767" s="231">
        <v>19.70672584851485</v>
      </c>
      <c r="C767" s="107">
        <v>67.43611859811125</v>
      </c>
      <c r="D767" s="232"/>
      <c r="E767" s="232"/>
      <c r="F767" s="232"/>
      <c r="G767" s="90">
        <v>87.1428444466261</v>
      </c>
    </row>
    <row r="768" spans="1:7" x14ac:dyDescent="0.25">
      <c r="A768" s="87" t="s">
        <v>175</v>
      </c>
      <c r="B768" s="231">
        <v>32.703092791969119</v>
      </c>
      <c r="C768" s="107">
        <v>104.44615297624802</v>
      </c>
      <c r="D768" s="232"/>
      <c r="E768" s="232"/>
      <c r="F768" s="232"/>
      <c r="G768" s="90">
        <v>137.14924576821713</v>
      </c>
    </row>
    <row r="769" spans="1:7" x14ac:dyDescent="0.25">
      <c r="A769" s="93" t="s">
        <v>176</v>
      </c>
      <c r="B769" s="90">
        <v>52.409818640483969</v>
      </c>
      <c r="C769" s="94">
        <v>171.88227157435927</v>
      </c>
      <c r="D769" s="90">
        <v>0</v>
      </c>
      <c r="E769" s="90">
        <v>0</v>
      </c>
      <c r="F769" s="90">
        <v>0</v>
      </c>
      <c r="G769" s="90">
        <v>224.29209021484323</v>
      </c>
    </row>
    <row r="770" spans="1:7" x14ac:dyDescent="0.25">
      <c r="A770" s="93" t="s">
        <v>177</v>
      </c>
      <c r="B770" s="83"/>
      <c r="C770" s="240"/>
      <c r="D770" s="83"/>
      <c r="E770" s="83"/>
      <c r="F770" s="83"/>
      <c r="G770" s="96"/>
    </row>
    <row r="771" spans="1:7" x14ac:dyDescent="0.25">
      <c r="A771" s="87" t="s">
        <v>178</v>
      </c>
      <c r="B771" s="231"/>
      <c r="C771" s="107">
        <v>7.4509654024999987</v>
      </c>
      <c r="D771" s="232"/>
      <c r="E771" s="232"/>
      <c r="F771" s="232"/>
      <c r="G771" s="90">
        <v>7.4509654024999987</v>
      </c>
    </row>
    <row r="772" spans="1:7" x14ac:dyDescent="0.25">
      <c r="A772" s="87" t="s">
        <v>179</v>
      </c>
      <c r="B772" s="231"/>
      <c r="C772" s="107">
        <v>273.26445532159994</v>
      </c>
      <c r="D772" s="232"/>
      <c r="E772" s="232"/>
      <c r="F772" s="232"/>
      <c r="G772" s="90">
        <v>273.26445532159994</v>
      </c>
    </row>
    <row r="773" spans="1:7" x14ac:dyDescent="0.25">
      <c r="A773" s="87" t="s">
        <v>180</v>
      </c>
      <c r="B773" s="231"/>
      <c r="C773" s="107"/>
      <c r="D773" s="232"/>
      <c r="E773" s="232"/>
      <c r="F773" s="232"/>
      <c r="G773" s="90">
        <v>0</v>
      </c>
    </row>
    <row r="774" spans="1:7" x14ac:dyDescent="0.25">
      <c r="A774" s="93" t="s">
        <v>181</v>
      </c>
      <c r="B774" s="90">
        <v>0</v>
      </c>
      <c r="C774" s="94">
        <v>280.71542072409994</v>
      </c>
      <c r="D774" s="90">
        <v>0</v>
      </c>
      <c r="E774" s="90">
        <v>0</v>
      </c>
      <c r="F774" s="90">
        <v>0</v>
      </c>
      <c r="G774" s="90">
        <v>280.71542072409994</v>
      </c>
    </row>
    <row r="775" spans="1:7" x14ac:dyDescent="0.25">
      <c r="A775" s="93" t="s">
        <v>182</v>
      </c>
      <c r="B775" s="83"/>
      <c r="C775" s="240"/>
      <c r="D775" s="83"/>
      <c r="E775" s="83"/>
      <c r="F775" s="83"/>
      <c r="G775" s="96"/>
    </row>
    <row r="776" spans="1:7" x14ac:dyDescent="0.25">
      <c r="A776" s="87" t="s">
        <v>183</v>
      </c>
      <c r="B776" s="231">
        <v>298.23140864940001</v>
      </c>
      <c r="C776" s="107">
        <v>679.7540662461364</v>
      </c>
      <c r="D776" s="232"/>
      <c r="E776" s="232"/>
      <c r="F776" s="232"/>
      <c r="G776" s="90">
        <v>977.98547489553641</v>
      </c>
    </row>
    <row r="777" spans="1:7" x14ac:dyDescent="0.25">
      <c r="A777" s="87" t="s">
        <v>184</v>
      </c>
      <c r="B777" s="231">
        <v>182.27901188389995</v>
      </c>
      <c r="C777" s="107">
        <v>298.60503934455875</v>
      </c>
      <c r="D777" s="232"/>
      <c r="E777" s="232"/>
      <c r="F777" s="232"/>
      <c r="G777" s="90">
        <v>480.8840512284587</v>
      </c>
    </row>
    <row r="778" spans="1:7" x14ac:dyDescent="0.25">
      <c r="A778" s="93" t="s">
        <v>185</v>
      </c>
      <c r="B778" s="90">
        <v>480.51042053329996</v>
      </c>
      <c r="C778" s="94">
        <v>978.35910559069521</v>
      </c>
      <c r="D778" s="90">
        <v>0</v>
      </c>
      <c r="E778" s="90">
        <v>0</v>
      </c>
      <c r="F778" s="90">
        <v>0</v>
      </c>
      <c r="G778" s="90">
        <v>1458.8695261239952</v>
      </c>
    </row>
    <row r="779" spans="1:7" x14ac:dyDescent="0.25">
      <c r="A779" s="93" t="s">
        <v>186</v>
      </c>
      <c r="B779" s="83"/>
      <c r="C779" s="240"/>
      <c r="D779" s="83"/>
      <c r="E779" s="83"/>
      <c r="F779" s="83"/>
      <c r="G779" s="96"/>
    </row>
    <row r="780" spans="1:7" x14ac:dyDescent="0.25">
      <c r="A780" s="146" t="s">
        <v>263</v>
      </c>
      <c r="B780" s="231">
        <v>98.339994786900021</v>
      </c>
      <c r="C780" s="107">
        <v>147.80741141314959</v>
      </c>
      <c r="D780" s="232"/>
      <c r="E780" s="232"/>
      <c r="F780" s="232"/>
      <c r="G780" s="90">
        <v>246.1474062000496</v>
      </c>
    </row>
    <row r="781" spans="1:7" x14ac:dyDescent="0.25">
      <c r="A781" s="147" t="s">
        <v>276</v>
      </c>
      <c r="B781" s="231">
        <v>100.45650977747646</v>
      </c>
      <c r="C781" s="107">
        <v>169.13853402218984</v>
      </c>
      <c r="D781" s="232"/>
      <c r="E781" s="232"/>
      <c r="F781" s="232"/>
      <c r="G781" s="90">
        <v>269.59504379966631</v>
      </c>
    </row>
    <row r="782" spans="1:7" x14ac:dyDescent="0.25">
      <c r="A782" s="147" t="s">
        <v>277</v>
      </c>
      <c r="B782" s="231"/>
      <c r="C782" s="107">
        <v>102.2339986505</v>
      </c>
      <c r="D782" s="232"/>
      <c r="E782" s="232"/>
      <c r="F782" s="232"/>
      <c r="G782" s="90">
        <v>102.2339986505</v>
      </c>
    </row>
    <row r="783" spans="1:7" x14ac:dyDescent="0.25">
      <c r="A783" s="146" t="s">
        <v>278</v>
      </c>
      <c r="B783" s="231">
        <v>215.04955820994996</v>
      </c>
      <c r="C783" s="107">
        <v>229.26430125934357</v>
      </c>
      <c r="D783" s="232"/>
      <c r="E783" s="232"/>
      <c r="F783" s="232"/>
      <c r="G783" s="90">
        <v>444.31385946929356</v>
      </c>
    </row>
    <row r="784" spans="1:7" x14ac:dyDescent="0.25">
      <c r="A784" s="147" t="s">
        <v>281</v>
      </c>
      <c r="B784" s="231"/>
      <c r="C784" s="107">
        <v>72.833268127506727</v>
      </c>
      <c r="D784" s="231"/>
      <c r="E784" s="231"/>
      <c r="F784" s="231"/>
      <c r="G784" s="90">
        <v>72.833268127506727</v>
      </c>
    </row>
    <row r="785" spans="1:7" x14ac:dyDescent="0.25">
      <c r="A785" s="148" t="s">
        <v>280</v>
      </c>
      <c r="B785" s="240">
        <v>-4.2890167000000003E-3</v>
      </c>
      <c r="C785" s="240">
        <v>342.98252488827069</v>
      </c>
      <c r="D785" s="94"/>
      <c r="E785" s="94"/>
      <c r="F785" s="94"/>
      <c r="G785" s="90">
        <v>342.97823587157069</v>
      </c>
    </row>
    <row r="786" spans="1:7" x14ac:dyDescent="0.25">
      <c r="A786" s="148" t="s">
        <v>293</v>
      </c>
      <c r="B786" s="240"/>
      <c r="C786" s="240"/>
      <c r="D786" s="94"/>
      <c r="E786" s="94"/>
      <c r="F786" s="94"/>
      <c r="G786" s="90">
        <v>0</v>
      </c>
    </row>
    <row r="787" spans="1:7" x14ac:dyDescent="0.25">
      <c r="A787" s="148" t="s">
        <v>296</v>
      </c>
      <c r="B787" s="240"/>
      <c r="C787" s="240"/>
      <c r="D787" s="94"/>
      <c r="E787" s="94"/>
      <c r="F787" s="94"/>
      <c r="G787" s="90">
        <v>0</v>
      </c>
    </row>
    <row r="788" spans="1:7" x14ac:dyDescent="0.25">
      <c r="A788" s="148" t="s">
        <v>313</v>
      </c>
      <c r="B788" s="240">
        <v>47.922881891981504</v>
      </c>
      <c r="C788" s="240">
        <v>67.625631833945249</v>
      </c>
      <c r="D788" s="94"/>
      <c r="E788" s="94"/>
      <c r="F788" s="94"/>
      <c r="G788" s="90">
        <v>115.54851372592675</v>
      </c>
    </row>
    <row r="789" spans="1:7" x14ac:dyDescent="0.25">
      <c r="A789" s="87" t="s">
        <v>327</v>
      </c>
      <c r="B789" s="94"/>
      <c r="C789" s="94">
        <v>18.558006275149999</v>
      </c>
      <c r="D789" s="94"/>
      <c r="E789" s="94"/>
      <c r="F789" s="94"/>
      <c r="G789" s="90">
        <v>18.558006275149999</v>
      </c>
    </row>
    <row r="790" spans="1:7" x14ac:dyDescent="0.25">
      <c r="A790" s="93" t="s">
        <v>187</v>
      </c>
      <c r="B790" s="90">
        <v>1259.2449970405416</v>
      </c>
      <c r="C790" s="90">
        <v>3317.2143439449887</v>
      </c>
      <c r="D790" s="90">
        <v>0</v>
      </c>
      <c r="E790" s="90">
        <v>0</v>
      </c>
      <c r="F790" s="90">
        <v>0</v>
      </c>
      <c r="G790" s="90">
        <v>4576.4593409855297</v>
      </c>
    </row>
    <row r="791" spans="1:7" x14ac:dyDescent="0.25">
      <c r="A791" s="93" t="s">
        <v>188</v>
      </c>
      <c r="B791" s="94"/>
      <c r="C791" s="94"/>
      <c r="D791" s="94"/>
      <c r="E791" s="94"/>
      <c r="F791" s="94"/>
      <c r="G791" s="94"/>
    </row>
    <row r="792" spans="1:7" x14ac:dyDescent="0.25">
      <c r="A792" s="101" t="s">
        <v>189</v>
      </c>
      <c r="B792" s="231">
        <v>0</v>
      </c>
      <c r="C792" s="231">
        <v>0</v>
      </c>
      <c r="D792" s="232"/>
      <c r="E792" s="232"/>
      <c r="F792" s="232"/>
      <c r="G792" s="90">
        <v>0</v>
      </c>
    </row>
    <row r="793" spans="1:7" x14ac:dyDescent="0.25">
      <c r="A793" s="101" t="s">
        <v>190</v>
      </c>
      <c r="B793" s="231"/>
      <c r="C793" s="231"/>
      <c r="D793" s="232"/>
      <c r="E793" s="232"/>
      <c r="F793" s="232"/>
      <c r="G793" s="90">
        <v>0</v>
      </c>
    </row>
    <row r="794" spans="1:7" x14ac:dyDescent="0.25">
      <c r="A794" s="101" t="s">
        <v>191</v>
      </c>
      <c r="B794" s="231">
        <v>0</v>
      </c>
      <c r="C794" s="231">
        <v>0</v>
      </c>
      <c r="D794" s="232"/>
      <c r="E794" s="232"/>
      <c r="F794" s="232"/>
      <c r="G794" s="90">
        <v>0</v>
      </c>
    </row>
    <row r="795" spans="1:7" x14ac:dyDescent="0.25">
      <c r="A795" s="101" t="s">
        <v>192</v>
      </c>
      <c r="B795" s="232"/>
      <c r="C795" s="232"/>
      <c r="D795" s="232"/>
      <c r="E795" s="232"/>
      <c r="F795" s="232"/>
      <c r="G795" s="90">
        <v>0</v>
      </c>
    </row>
    <row r="796" spans="1:7" x14ac:dyDescent="0.25">
      <c r="A796" s="102" t="s">
        <v>193</v>
      </c>
      <c r="B796" s="90">
        <v>0</v>
      </c>
      <c r="C796" s="90">
        <v>0</v>
      </c>
      <c r="D796" s="90">
        <v>0</v>
      </c>
      <c r="E796" s="90">
        <v>0</v>
      </c>
      <c r="F796" s="90">
        <v>0</v>
      </c>
      <c r="G796" s="90">
        <v>0</v>
      </c>
    </row>
    <row r="797" spans="1:7" x14ac:dyDescent="0.25">
      <c r="A797" s="93" t="s">
        <v>194</v>
      </c>
      <c r="B797" s="94"/>
      <c r="C797" s="94"/>
      <c r="D797" s="94"/>
      <c r="E797" s="94"/>
      <c r="F797" s="94"/>
      <c r="G797" s="94"/>
    </row>
    <row r="798" spans="1:7" x14ac:dyDescent="0.25">
      <c r="A798" s="149" t="s">
        <v>328</v>
      </c>
      <c r="B798" s="244">
        <v>230.06985519460002</v>
      </c>
      <c r="C798" s="244">
        <v>776.81532414239985</v>
      </c>
      <c r="D798" s="232"/>
      <c r="E798" s="232"/>
      <c r="F798" s="232"/>
      <c r="G798" s="90">
        <v>1006.8851793369998</v>
      </c>
    </row>
    <row r="799" spans="1:7" x14ac:dyDescent="0.25">
      <c r="A799" s="149" t="s">
        <v>329</v>
      </c>
      <c r="B799" s="244">
        <v>772.98310874091703</v>
      </c>
      <c r="C799" s="244">
        <v>799.2035612878758</v>
      </c>
      <c r="D799" s="232"/>
      <c r="E799" s="232"/>
      <c r="F799" s="232"/>
      <c r="G799" s="90">
        <v>1572.1866700287928</v>
      </c>
    </row>
    <row r="800" spans="1:7" x14ac:dyDescent="0.25">
      <c r="A800" s="103" t="s">
        <v>197</v>
      </c>
      <c r="B800" s="107"/>
      <c r="C800" s="107"/>
      <c r="D800" s="232"/>
      <c r="E800" s="232"/>
      <c r="F800" s="232"/>
      <c r="G800" s="90">
        <v>0</v>
      </c>
    </row>
    <row r="801" spans="1:7" x14ac:dyDescent="0.25">
      <c r="A801" s="103" t="s">
        <v>198</v>
      </c>
      <c r="B801" s="107"/>
      <c r="C801" s="107"/>
      <c r="D801" s="232"/>
      <c r="E801" s="232"/>
      <c r="F801" s="232"/>
      <c r="G801" s="90">
        <v>0</v>
      </c>
    </row>
    <row r="802" spans="1:7" x14ac:dyDescent="0.25">
      <c r="A802" s="103" t="s">
        <v>199</v>
      </c>
      <c r="B802" s="107"/>
      <c r="C802" s="107"/>
      <c r="D802" s="232"/>
      <c r="E802" s="232"/>
      <c r="F802" s="232"/>
      <c r="G802" s="90">
        <v>0</v>
      </c>
    </row>
    <row r="803" spans="1:7" x14ac:dyDescent="0.25">
      <c r="A803" s="103" t="s">
        <v>200</v>
      </c>
      <c r="B803" s="231"/>
      <c r="C803" s="231"/>
      <c r="D803" s="232"/>
      <c r="E803" s="232"/>
      <c r="F803" s="232"/>
      <c r="G803" s="90">
        <v>0</v>
      </c>
    </row>
    <row r="804" spans="1:7" x14ac:dyDescent="0.25">
      <c r="A804" s="103" t="s">
        <v>201</v>
      </c>
      <c r="B804" s="231"/>
      <c r="C804" s="231"/>
      <c r="D804" s="232"/>
      <c r="E804" s="232"/>
      <c r="F804" s="232"/>
      <c r="G804" s="90">
        <v>0</v>
      </c>
    </row>
    <row r="805" spans="1:7" x14ac:dyDescent="0.25">
      <c r="A805" s="103" t="s">
        <v>202</v>
      </c>
      <c r="B805" s="232"/>
      <c r="C805" s="232"/>
      <c r="D805" s="232"/>
      <c r="E805" s="232"/>
      <c r="F805" s="232"/>
      <c r="G805" s="90">
        <v>0</v>
      </c>
    </row>
    <row r="806" spans="1:7" x14ac:dyDescent="0.25">
      <c r="A806" s="103" t="s">
        <v>203</v>
      </c>
      <c r="B806" s="232"/>
      <c r="C806" s="232"/>
      <c r="D806" s="232"/>
      <c r="E806" s="232"/>
      <c r="F806" s="232"/>
      <c r="G806" s="90">
        <v>0</v>
      </c>
    </row>
    <row r="807" spans="1:7" x14ac:dyDescent="0.25">
      <c r="A807" s="93" t="s">
        <v>204</v>
      </c>
      <c r="B807" s="90">
        <v>1003.052963935517</v>
      </c>
      <c r="C807" s="90">
        <v>1576.0188854302755</v>
      </c>
      <c r="D807" s="90">
        <v>0</v>
      </c>
      <c r="E807" s="90">
        <v>0</v>
      </c>
      <c r="F807" s="90">
        <v>0</v>
      </c>
      <c r="G807" s="90">
        <v>2579.0718493657928</v>
      </c>
    </row>
    <row r="808" spans="1:7" x14ac:dyDescent="0.25">
      <c r="A808" s="93" t="s">
        <v>205</v>
      </c>
      <c r="B808" s="83"/>
      <c r="C808" s="83"/>
      <c r="D808" s="83"/>
      <c r="E808" s="83"/>
      <c r="F808" s="83"/>
      <c r="G808" s="96"/>
    </row>
    <row r="809" spans="1:7" x14ac:dyDescent="0.25">
      <c r="A809" s="122" t="s">
        <v>206</v>
      </c>
      <c r="B809" s="231"/>
      <c r="C809" s="231">
        <v>23.667883837470001</v>
      </c>
      <c r="D809" s="231"/>
      <c r="E809" s="231"/>
      <c r="F809" s="231"/>
      <c r="G809" s="90">
        <v>23.667883837470001</v>
      </c>
    </row>
    <row r="810" spans="1:7" x14ac:dyDescent="0.25">
      <c r="A810" s="122" t="s">
        <v>207</v>
      </c>
      <c r="B810" s="231"/>
      <c r="C810" s="231">
        <v>5.9950609448999961</v>
      </c>
      <c r="D810" s="231"/>
      <c r="E810" s="231"/>
      <c r="F810" s="231"/>
      <c r="G810" s="90">
        <v>5.9950609448999961</v>
      </c>
    </row>
    <row r="811" spans="1:7" x14ac:dyDescent="0.25">
      <c r="A811" s="122" t="s">
        <v>208</v>
      </c>
      <c r="B811" s="231"/>
      <c r="C811" s="231">
        <v>30.380763749746858</v>
      </c>
      <c r="D811" s="231"/>
      <c r="E811" s="231"/>
      <c r="F811" s="231"/>
      <c r="G811" s="90">
        <v>30.380763749746858</v>
      </c>
    </row>
    <row r="812" spans="1:7" x14ac:dyDescent="0.25">
      <c r="A812" s="122" t="s">
        <v>209</v>
      </c>
      <c r="B812" s="231"/>
      <c r="C812" s="231">
        <v>81.6722279568</v>
      </c>
      <c r="D812" s="231"/>
      <c r="E812" s="231"/>
      <c r="F812" s="231"/>
      <c r="G812" s="90">
        <v>81.6722279568</v>
      </c>
    </row>
    <row r="813" spans="1:7" x14ac:dyDescent="0.25">
      <c r="A813" s="122" t="s">
        <v>210</v>
      </c>
      <c r="B813" s="231"/>
      <c r="C813" s="107">
        <v>102.5355813109</v>
      </c>
      <c r="D813" s="231"/>
      <c r="E813" s="231"/>
      <c r="F813" s="231"/>
      <c r="G813" s="90">
        <v>102.5355813109</v>
      </c>
    </row>
    <row r="814" spans="1:7" x14ac:dyDescent="0.25">
      <c r="A814" s="122" t="s">
        <v>211</v>
      </c>
      <c r="B814" s="231"/>
      <c r="C814" s="231">
        <v>0.14262313584229355</v>
      </c>
      <c r="D814" s="231"/>
      <c r="E814" s="231"/>
      <c r="F814" s="231"/>
      <c r="G814" s="90">
        <v>0.14262313584229355</v>
      </c>
    </row>
    <row r="815" spans="1:7" x14ac:dyDescent="0.25">
      <c r="A815" s="122" t="s">
        <v>212</v>
      </c>
      <c r="B815" s="231"/>
      <c r="C815" s="231">
        <v>24.353999999999999</v>
      </c>
      <c r="D815" s="231"/>
      <c r="E815" s="231"/>
      <c r="F815" s="231"/>
      <c r="G815" s="90">
        <v>24.353999999999999</v>
      </c>
    </row>
    <row r="816" spans="1:7" x14ac:dyDescent="0.25">
      <c r="A816" s="150" t="s">
        <v>282</v>
      </c>
      <c r="B816" s="107"/>
      <c r="C816" s="107">
        <v>2015.11772561108</v>
      </c>
      <c r="D816" s="231"/>
      <c r="E816" s="231"/>
      <c r="F816" s="231"/>
      <c r="G816" s="90">
        <v>2015.11772561108</v>
      </c>
    </row>
    <row r="817" spans="1:7" ht="23.25" x14ac:dyDescent="0.25">
      <c r="A817" s="150" t="s">
        <v>283</v>
      </c>
      <c r="B817" s="107"/>
      <c r="C817" s="245">
        <v>32.246699999999997</v>
      </c>
      <c r="D817" s="231"/>
      <c r="E817" s="231"/>
      <c r="F817" s="231"/>
      <c r="G817" s="90">
        <v>32.246699999999997</v>
      </c>
    </row>
    <row r="818" spans="1:7" x14ac:dyDescent="0.25">
      <c r="A818" s="150" t="s">
        <v>284</v>
      </c>
      <c r="B818" s="107"/>
      <c r="C818" s="107">
        <v>13.032299999999999</v>
      </c>
      <c r="D818" s="231"/>
      <c r="E818" s="231"/>
      <c r="F818" s="231"/>
      <c r="G818" s="90">
        <v>13.032299999999999</v>
      </c>
    </row>
    <row r="819" spans="1:7" x14ac:dyDescent="0.25">
      <c r="A819" s="122" t="s">
        <v>330</v>
      </c>
      <c r="B819" s="107"/>
      <c r="C819" s="107"/>
      <c r="D819" s="231"/>
      <c r="E819" s="231"/>
      <c r="F819" s="231"/>
      <c r="G819" s="90">
        <v>0</v>
      </c>
    </row>
    <row r="820" spans="1:7" x14ac:dyDescent="0.25">
      <c r="A820" s="103" t="s">
        <v>331</v>
      </c>
      <c r="B820" s="107"/>
      <c r="C820" s="246"/>
      <c r="D820" s="231"/>
      <c r="E820" s="231"/>
      <c r="F820" s="231"/>
      <c r="G820" s="90">
        <v>0</v>
      </c>
    </row>
    <row r="821" spans="1:7" x14ac:dyDescent="0.25">
      <c r="A821" s="103" t="s">
        <v>332</v>
      </c>
      <c r="B821" s="107"/>
      <c r="C821" s="107">
        <v>277.60048599999999</v>
      </c>
      <c r="D821" s="231"/>
      <c r="E821" s="231"/>
      <c r="F821" s="231"/>
      <c r="G821" s="90">
        <v>277.60048599999999</v>
      </c>
    </row>
    <row r="822" spans="1:7" x14ac:dyDescent="0.25">
      <c r="A822" s="93" t="s">
        <v>214</v>
      </c>
      <c r="B822" s="90">
        <v>0</v>
      </c>
      <c r="C822" s="90">
        <v>2606.745352546739</v>
      </c>
      <c r="D822" s="90">
        <v>0</v>
      </c>
      <c r="E822" s="90">
        <v>0</v>
      </c>
      <c r="F822" s="90">
        <v>0</v>
      </c>
      <c r="G822" s="90">
        <v>2606.745352546739</v>
      </c>
    </row>
    <row r="823" spans="1:7" x14ac:dyDescent="0.25">
      <c r="A823" s="105" t="s">
        <v>215</v>
      </c>
      <c r="B823" s="83"/>
      <c r="C823" s="83"/>
      <c r="D823" s="83"/>
      <c r="E823" s="83"/>
      <c r="F823" s="83"/>
      <c r="G823" s="96"/>
    </row>
    <row r="824" spans="1:7" x14ac:dyDescent="0.25">
      <c r="A824" s="103" t="s">
        <v>216</v>
      </c>
      <c r="B824" s="231"/>
      <c r="C824" s="231"/>
      <c r="D824" s="231"/>
      <c r="E824" s="231"/>
      <c r="F824" s="231"/>
      <c r="G824" s="90">
        <v>0</v>
      </c>
    </row>
    <row r="825" spans="1:7" x14ac:dyDescent="0.25">
      <c r="A825" s="103" t="s">
        <v>217</v>
      </c>
      <c r="B825" s="231"/>
      <c r="C825" s="231"/>
      <c r="D825" s="231"/>
      <c r="E825" s="231"/>
      <c r="F825" s="231"/>
      <c r="G825" s="90">
        <v>0</v>
      </c>
    </row>
    <row r="826" spans="1:7" x14ac:dyDescent="0.25">
      <c r="A826" s="103" t="s">
        <v>218</v>
      </c>
      <c r="B826" s="231"/>
      <c r="C826" s="231"/>
      <c r="D826" s="231"/>
      <c r="E826" s="231"/>
      <c r="F826" s="231"/>
      <c r="G826" s="90">
        <v>0</v>
      </c>
    </row>
    <row r="827" spans="1:7" x14ac:dyDescent="0.25">
      <c r="A827" s="103" t="s">
        <v>219</v>
      </c>
      <c r="B827" s="231"/>
      <c r="C827" s="231"/>
      <c r="D827" s="231"/>
      <c r="E827" s="231"/>
      <c r="F827" s="231"/>
      <c r="G827" s="90">
        <v>0</v>
      </c>
    </row>
    <row r="828" spans="1:7" x14ac:dyDescent="0.25">
      <c r="A828" s="151" t="s">
        <v>285</v>
      </c>
      <c r="B828" s="236">
        <v>1018.325755</v>
      </c>
      <c r="C828" s="236">
        <v>1692.3297969613197</v>
      </c>
      <c r="D828" s="236"/>
      <c r="E828" s="236"/>
      <c r="F828" s="236"/>
      <c r="G828" s="237">
        <v>2710.6555519613198</v>
      </c>
    </row>
    <row r="829" spans="1:7" x14ac:dyDescent="0.25">
      <c r="A829" s="151" t="s">
        <v>269</v>
      </c>
      <c r="B829" s="236"/>
      <c r="C829" s="236"/>
      <c r="D829" s="236"/>
      <c r="E829" s="236"/>
      <c r="F829" s="236"/>
      <c r="G829" s="237">
        <v>0</v>
      </c>
    </row>
    <row r="830" spans="1:7" x14ac:dyDescent="0.25">
      <c r="A830" s="92" t="s">
        <v>270</v>
      </c>
      <c r="B830" s="107">
        <v>311.62179279374999</v>
      </c>
      <c r="C830" s="107">
        <v>138.10124403</v>
      </c>
      <c r="D830" s="107"/>
      <c r="E830" s="107"/>
      <c r="F830" s="107"/>
      <c r="G830" s="90">
        <v>449.72303682375002</v>
      </c>
    </row>
    <row r="831" spans="1:7" x14ac:dyDescent="0.25">
      <c r="A831" s="92" t="s">
        <v>271</v>
      </c>
      <c r="B831" s="107"/>
      <c r="C831" s="107"/>
      <c r="D831" s="107"/>
      <c r="E831" s="107"/>
      <c r="F831" s="107"/>
      <c r="G831" s="90">
        <v>0</v>
      </c>
    </row>
    <row r="832" spans="1:7" x14ac:dyDescent="0.25">
      <c r="A832" s="105" t="s">
        <v>220</v>
      </c>
      <c r="B832" s="90">
        <v>1329.9475477937499</v>
      </c>
      <c r="C832" s="90">
        <v>1830.4310409913198</v>
      </c>
      <c r="D832" s="90">
        <v>0</v>
      </c>
      <c r="E832" s="90">
        <v>0</v>
      </c>
      <c r="F832" s="90">
        <v>0</v>
      </c>
      <c r="G832" s="90">
        <v>3160.37858878507</v>
      </c>
    </row>
    <row r="833" spans="1:7" x14ac:dyDescent="0.25">
      <c r="A833" s="93" t="s">
        <v>221</v>
      </c>
      <c r="B833" s="83"/>
      <c r="C833" s="83"/>
      <c r="D833" s="83"/>
      <c r="E833" s="83"/>
      <c r="F833" s="83"/>
      <c r="G833" s="96"/>
    </row>
    <row r="834" spans="1:7" x14ac:dyDescent="0.25">
      <c r="A834" s="103" t="s">
        <v>222</v>
      </c>
      <c r="B834" s="247"/>
      <c r="C834" s="247"/>
      <c r="D834" s="231"/>
      <c r="E834" s="231"/>
      <c r="F834" s="231"/>
      <c r="G834" s="90">
        <v>0</v>
      </c>
    </row>
    <row r="835" spans="1:7" x14ac:dyDescent="0.25">
      <c r="A835" s="122" t="s">
        <v>229</v>
      </c>
      <c r="B835" s="247"/>
      <c r="C835" s="247"/>
      <c r="D835" s="231"/>
      <c r="E835" s="231"/>
      <c r="F835" s="231"/>
      <c r="G835" s="90">
        <v>0</v>
      </c>
    </row>
    <row r="836" spans="1:7" x14ac:dyDescent="0.25">
      <c r="A836" s="122" t="s">
        <v>297</v>
      </c>
      <c r="B836" s="231"/>
      <c r="C836" s="248">
        <v>-396.65811713720808</v>
      </c>
      <c r="D836" s="231"/>
      <c r="E836" s="231"/>
      <c r="F836" s="231"/>
      <c r="G836" s="90">
        <v>-396.65811713720808</v>
      </c>
    </row>
    <row r="837" spans="1:7" x14ac:dyDescent="0.25">
      <c r="A837" s="147" t="s">
        <v>333</v>
      </c>
      <c r="B837" s="231"/>
      <c r="C837" s="249">
        <v>-1340.21</v>
      </c>
      <c r="D837" s="231"/>
      <c r="E837" s="231"/>
      <c r="F837" s="231"/>
      <c r="G837" s="90">
        <v>-1340.21</v>
      </c>
    </row>
    <row r="838" spans="1:7" x14ac:dyDescent="0.25">
      <c r="A838" s="147" t="s">
        <v>334</v>
      </c>
      <c r="B838" s="107">
        <v>2.1073197518</v>
      </c>
      <c r="C838" s="107">
        <v>2175.225931529767</v>
      </c>
      <c r="D838" s="231"/>
      <c r="E838" s="231"/>
      <c r="F838" s="231"/>
      <c r="G838" s="90">
        <v>2177.3332512815668</v>
      </c>
    </row>
    <row r="839" spans="1:7" x14ac:dyDescent="0.25">
      <c r="A839" s="109" t="s">
        <v>300</v>
      </c>
      <c r="B839" s="107">
        <v>20.539482393899998</v>
      </c>
      <c r="C839" s="107">
        <v>0</v>
      </c>
      <c r="D839" s="231"/>
      <c r="E839" s="231"/>
      <c r="F839" s="231"/>
      <c r="G839" s="90">
        <v>20.539482393899998</v>
      </c>
    </row>
    <row r="840" spans="1:7" x14ac:dyDescent="0.25">
      <c r="A840" s="109" t="s">
        <v>228</v>
      </c>
      <c r="B840" s="107">
        <v>0</v>
      </c>
      <c r="C840" s="107">
        <v>-53.627002429249998</v>
      </c>
      <c r="D840" s="231"/>
      <c r="E840" s="231"/>
      <c r="F840" s="231"/>
      <c r="G840" s="90">
        <v>-53.627002429249998</v>
      </c>
    </row>
    <row r="841" spans="1:7" x14ac:dyDescent="0.25">
      <c r="A841" s="137" t="s">
        <v>316</v>
      </c>
      <c r="B841" s="250"/>
      <c r="C841" s="107">
        <v>5.2347573697000005</v>
      </c>
      <c r="D841" s="232"/>
      <c r="E841" s="232"/>
      <c r="F841" s="232"/>
      <c r="G841" s="90">
        <v>5.2347573697000005</v>
      </c>
    </row>
    <row r="842" spans="1:7" x14ac:dyDescent="0.25">
      <c r="A842" s="140" t="s">
        <v>317</v>
      </c>
      <c r="B842" s="251">
        <v>7.4430249999999996</v>
      </c>
      <c r="C842" s="247">
        <v>0</v>
      </c>
      <c r="D842" s="232"/>
      <c r="E842" s="232"/>
      <c r="F842" s="232"/>
      <c r="G842" s="90">
        <v>7.4430249999999996</v>
      </c>
    </row>
    <row r="843" spans="1:7" x14ac:dyDescent="0.25">
      <c r="A843" s="140" t="s">
        <v>318</v>
      </c>
      <c r="B843" s="17">
        <v>0</v>
      </c>
      <c r="C843" s="17">
        <v>0</v>
      </c>
      <c r="D843" s="231"/>
      <c r="E843" s="231"/>
      <c r="F843" s="231"/>
      <c r="G843" s="90">
        <v>0</v>
      </c>
    </row>
    <row r="844" spans="1:7" x14ac:dyDescent="0.25">
      <c r="A844" s="122" t="s">
        <v>319</v>
      </c>
      <c r="B844" s="240">
        <v>0.1461832686</v>
      </c>
      <c r="C844" s="240">
        <v>6.1074006200000003E-2</v>
      </c>
      <c r="D844" s="231"/>
      <c r="E844" s="231"/>
      <c r="F844" s="231"/>
      <c r="G844" s="90">
        <v>0.2072572748</v>
      </c>
    </row>
    <row r="845" spans="1:7" x14ac:dyDescent="0.25">
      <c r="A845" s="144" t="s">
        <v>335</v>
      </c>
      <c r="B845" s="252"/>
      <c r="C845" s="247">
        <v>273.81866000000002</v>
      </c>
      <c r="D845" s="231"/>
      <c r="E845" s="231"/>
      <c r="F845" s="231"/>
      <c r="G845" s="90">
        <v>273.81866000000002</v>
      </c>
    </row>
    <row r="846" spans="1:7" x14ac:dyDescent="0.25">
      <c r="A846" s="152" t="s">
        <v>336</v>
      </c>
      <c r="B846" s="247"/>
      <c r="C846" s="247">
        <v>-4.5599999999999996</v>
      </c>
      <c r="D846" s="231"/>
      <c r="E846" s="231"/>
      <c r="F846" s="231"/>
      <c r="G846" s="90">
        <v>-4.5599999999999996</v>
      </c>
    </row>
    <row r="847" spans="1:7" x14ac:dyDescent="0.25">
      <c r="A847" s="137" t="s">
        <v>337</v>
      </c>
      <c r="B847" s="231"/>
      <c r="C847" s="231">
        <v>14.9545563</v>
      </c>
      <c r="D847" s="231"/>
      <c r="E847" s="231"/>
      <c r="F847" s="231"/>
      <c r="G847" s="90">
        <v>14.9545563</v>
      </c>
    </row>
    <row r="848" spans="1:7" x14ac:dyDescent="0.25">
      <c r="A848" s="137" t="s">
        <v>338</v>
      </c>
      <c r="B848" s="231"/>
      <c r="C848" s="231">
        <v>-7.1543963000000002</v>
      </c>
      <c r="D848" s="231"/>
      <c r="E848" s="231"/>
      <c r="F848" s="231"/>
      <c r="G848" s="90">
        <v>-7.1543963000000002</v>
      </c>
    </row>
    <row r="849" spans="1:7" x14ac:dyDescent="0.25">
      <c r="A849" s="137" t="s">
        <v>339</v>
      </c>
      <c r="B849" s="231"/>
      <c r="C849" s="231">
        <v>6.1408128178000005</v>
      </c>
      <c r="D849" s="231"/>
      <c r="E849" s="231"/>
      <c r="F849" s="231"/>
      <c r="G849" s="90">
        <v>6.1408128178000005</v>
      </c>
    </row>
    <row r="850" spans="1:7" x14ac:dyDescent="0.25">
      <c r="A850" s="93" t="s">
        <v>230</v>
      </c>
      <c r="B850" s="90">
        <v>30.236010414299997</v>
      </c>
      <c r="C850" s="90">
        <v>673.2262761570089</v>
      </c>
      <c r="D850" s="90">
        <v>0</v>
      </c>
      <c r="E850" s="90">
        <v>0</v>
      </c>
      <c r="F850" s="90">
        <v>0</v>
      </c>
      <c r="G850" s="90">
        <v>703.46228657130871</v>
      </c>
    </row>
    <row r="851" spans="1:7" x14ac:dyDescent="0.25">
      <c r="A851" s="75" t="s">
        <v>231</v>
      </c>
      <c r="B851" s="90">
        <v>9045.2873464990589</v>
      </c>
      <c r="C851" s="90">
        <v>14564.053179463484</v>
      </c>
      <c r="D851" s="90">
        <v>0</v>
      </c>
      <c r="E851" s="90">
        <v>0</v>
      </c>
      <c r="F851" s="90">
        <v>-120.71237612835</v>
      </c>
      <c r="G851" s="90">
        <v>23488.628149834192</v>
      </c>
    </row>
    <row r="852" spans="1:7" ht="15.75" thickBot="1" x14ac:dyDescent="0.3">
      <c r="A852" s="272" t="str">
        <f>[3]Notes!$C$9</f>
        <v>2022-23</v>
      </c>
      <c r="B852" s="272"/>
      <c r="C852" s="272"/>
      <c r="D852" s="272"/>
      <c r="E852" s="272"/>
      <c r="F852" s="272"/>
      <c r="G852" s="272"/>
    </row>
    <row r="853" spans="1:7" x14ac:dyDescent="0.25">
      <c r="A853" s="77" t="s">
        <v>116</v>
      </c>
      <c r="B853" s="267" t="s">
        <v>358</v>
      </c>
      <c r="C853" s="267"/>
      <c r="D853" s="267"/>
      <c r="E853" s="267"/>
      <c r="F853" s="267"/>
      <c r="G853" s="267"/>
    </row>
    <row r="854" spans="1:7" ht="24" thickBot="1" x14ac:dyDescent="0.3">
      <c r="A854" s="80"/>
      <c r="B854" s="230" t="s">
        <v>359</v>
      </c>
      <c r="C854" s="230" t="s">
        <v>360</v>
      </c>
      <c r="D854" s="230" t="s">
        <v>361</v>
      </c>
      <c r="E854" s="233" t="s">
        <v>362</v>
      </c>
      <c r="F854" s="230" t="s">
        <v>339</v>
      </c>
      <c r="G854" s="230" t="s">
        <v>13</v>
      </c>
    </row>
    <row r="855" spans="1:7" x14ac:dyDescent="0.25">
      <c r="A855" s="82" t="s">
        <v>120</v>
      </c>
      <c r="B855" s="83"/>
      <c r="C855" s="83"/>
      <c r="D855" s="83"/>
      <c r="E855" s="83"/>
      <c r="F855" s="83"/>
      <c r="G855" s="94"/>
    </row>
    <row r="856" spans="1:7" x14ac:dyDescent="0.25">
      <c r="A856" s="82" t="s">
        <v>121</v>
      </c>
      <c r="B856" s="83"/>
      <c r="C856" s="83"/>
      <c r="D856" s="83"/>
      <c r="E856" s="83"/>
      <c r="F856" s="83"/>
      <c r="G856" s="94"/>
    </row>
    <row r="857" spans="1:7" x14ac:dyDescent="0.25">
      <c r="A857" s="85" t="s">
        <v>122</v>
      </c>
      <c r="B857" s="231"/>
      <c r="C857" s="231"/>
      <c r="D857" s="231"/>
      <c r="E857" s="231"/>
      <c r="F857" s="231"/>
      <c r="G857" s="90">
        <v>0</v>
      </c>
    </row>
    <row r="858" spans="1:7" x14ac:dyDescent="0.25">
      <c r="A858" s="85" t="s">
        <v>123</v>
      </c>
      <c r="B858" s="231"/>
      <c r="C858" s="231"/>
      <c r="D858" s="231"/>
      <c r="E858" s="231"/>
      <c r="F858" s="231"/>
      <c r="G858" s="90">
        <v>0</v>
      </c>
    </row>
    <row r="859" spans="1:7" x14ac:dyDescent="0.25">
      <c r="A859" s="85" t="s">
        <v>124</v>
      </c>
      <c r="B859" s="231"/>
      <c r="C859" s="231"/>
      <c r="D859" s="231"/>
      <c r="E859" s="231"/>
      <c r="F859" s="231"/>
      <c r="G859" s="90">
        <v>0</v>
      </c>
    </row>
    <row r="860" spans="1:7" x14ac:dyDescent="0.25">
      <c r="A860" s="85" t="s">
        <v>125</v>
      </c>
      <c r="B860" s="231"/>
      <c r="C860" s="231"/>
      <c r="D860" s="231"/>
      <c r="E860" s="231"/>
      <c r="F860" s="231"/>
      <c r="G860" s="90">
        <v>0</v>
      </c>
    </row>
    <row r="861" spans="1:7" x14ac:dyDescent="0.25">
      <c r="A861" s="85" t="s">
        <v>126</v>
      </c>
      <c r="B861" s="231"/>
      <c r="C861" s="231"/>
      <c r="D861" s="231"/>
      <c r="E861" s="231"/>
      <c r="F861" s="231"/>
      <c r="G861" s="90">
        <v>0</v>
      </c>
    </row>
    <row r="862" spans="1:7" x14ac:dyDescent="0.25">
      <c r="A862" s="87" t="s">
        <v>127</v>
      </c>
      <c r="B862" s="231"/>
      <c r="C862" s="231"/>
      <c r="D862" s="231"/>
      <c r="E862" s="231"/>
      <c r="F862" s="231"/>
      <c r="G862" s="90">
        <v>0</v>
      </c>
    </row>
    <row r="863" spans="1:7" x14ac:dyDescent="0.25">
      <c r="A863" s="87" t="s">
        <v>128</v>
      </c>
      <c r="B863" s="231"/>
      <c r="C863" s="231"/>
      <c r="D863" s="231"/>
      <c r="E863" s="231"/>
      <c r="F863" s="231"/>
      <c r="G863" s="90">
        <v>0</v>
      </c>
    </row>
    <row r="864" spans="1:7" x14ac:dyDescent="0.25">
      <c r="A864" s="85" t="s">
        <v>129</v>
      </c>
      <c r="B864" s="231">
        <v>0</v>
      </c>
      <c r="C864" s="231">
        <v>0</v>
      </c>
      <c r="D864" s="231"/>
      <c r="E864" s="231"/>
      <c r="F864" s="231"/>
      <c r="G864" s="90">
        <v>0</v>
      </c>
    </row>
    <row r="865" spans="1:7" x14ac:dyDescent="0.25">
      <c r="A865" s="85" t="s">
        <v>130</v>
      </c>
      <c r="B865" s="231">
        <v>0</v>
      </c>
      <c r="C865" s="231">
        <v>0</v>
      </c>
      <c r="D865" s="231"/>
      <c r="E865" s="231"/>
      <c r="F865" s="231"/>
      <c r="G865" s="90">
        <v>0</v>
      </c>
    </row>
    <row r="866" spans="1:7" x14ac:dyDescent="0.25">
      <c r="A866" s="85" t="s">
        <v>131</v>
      </c>
      <c r="B866" s="231">
        <v>0</v>
      </c>
      <c r="C866" s="231">
        <v>0</v>
      </c>
      <c r="D866" s="231"/>
      <c r="E866" s="231"/>
      <c r="F866" s="231"/>
      <c r="G866" s="90">
        <v>0</v>
      </c>
    </row>
    <row r="867" spans="1:7" x14ac:dyDescent="0.25">
      <c r="A867" s="85" t="s">
        <v>132</v>
      </c>
      <c r="B867" s="231">
        <v>258.28870417134999</v>
      </c>
      <c r="C867" s="231">
        <v>685.99551961734994</v>
      </c>
      <c r="D867" s="231"/>
      <c r="E867" s="231"/>
      <c r="F867" s="231"/>
      <c r="G867" s="90">
        <v>944.28422378869993</v>
      </c>
    </row>
    <row r="868" spans="1:7" x14ac:dyDescent="0.25">
      <c r="A868" s="85" t="s">
        <v>133</v>
      </c>
      <c r="B868" s="231">
        <v>368.1263725</v>
      </c>
      <c r="C868" s="231">
        <v>752.61130281815031</v>
      </c>
      <c r="D868" s="231"/>
      <c r="E868" s="231"/>
      <c r="F868" s="231"/>
      <c r="G868" s="90">
        <v>1120.7376753181502</v>
      </c>
    </row>
    <row r="869" spans="1:7" x14ac:dyDescent="0.25">
      <c r="A869" s="85" t="s">
        <v>134</v>
      </c>
      <c r="B869" s="231">
        <v>70.362508154299988</v>
      </c>
      <c r="C869" s="231">
        <v>80.831848846850022</v>
      </c>
      <c r="D869" s="231"/>
      <c r="E869" s="231"/>
      <c r="F869" s="231"/>
      <c r="G869" s="90">
        <v>151.19435700115002</v>
      </c>
    </row>
    <row r="870" spans="1:7" x14ac:dyDescent="0.25">
      <c r="A870" s="85" t="s">
        <v>135</v>
      </c>
      <c r="B870" s="231"/>
      <c r="C870" s="231"/>
      <c r="D870" s="231"/>
      <c r="E870" s="231"/>
      <c r="F870" s="231"/>
      <c r="G870" s="90">
        <v>0</v>
      </c>
    </row>
    <row r="871" spans="1:7" x14ac:dyDescent="0.25">
      <c r="A871" s="87" t="s">
        <v>136</v>
      </c>
      <c r="B871" s="231">
        <v>300.06355144205003</v>
      </c>
      <c r="C871" s="231">
        <v>652.71464337778093</v>
      </c>
      <c r="D871" s="231"/>
      <c r="E871" s="231"/>
      <c r="F871" s="231"/>
      <c r="G871" s="90">
        <v>952.77819481983101</v>
      </c>
    </row>
    <row r="872" spans="1:7" x14ac:dyDescent="0.25">
      <c r="A872" s="87" t="s">
        <v>137</v>
      </c>
      <c r="B872" s="231">
        <v>508.0340776411</v>
      </c>
      <c r="C872" s="231">
        <v>899.38393983919991</v>
      </c>
      <c r="D872" s="231"/>
      <c r="E872" s="231"/>
      <c r="F872" s="231"/>
      <c r="G872" s="90">
        <v>1407.4180174803</v>
      </c>
    </row>
    <row r="873" spans="1:7" x14ac:dyDescent="0.25">
      <c r="A873" s="147" t="s">
        <v>289</v>
      </c>
      <c r="B873" s="231">
        <v>207.6232338235875</v>
      </c>
      <c r="C873" s="231">
        <v>278.82711621592506</v>
      </c>
      <c r="D873" s="231"/>
      <c r="E873" s="231"/>
      <c r="F873" s="231"/>
      <c r="G873" s="90">
        <v>486.45035003951256</v>
      </c>
    </row>
    <row r="874" spans="1:7" x14ac:dyDescent="0.25">
      <c r="A874" s="147" t="s">
        <v>290</v>
      </c>
      <c r="B874" s="231">
        <v>207.6232338235875</v>
      </c>
      <c r="C874" s="231">
        <v>278.83339853821508</v>
      </c>
      <c r="D874" s="231"/>
      <c r="E874" s="231"/>
      <c r="F874" s="231"/>
      <c r="G874" s="90">
        <v>486.45663236180258</v>
      </c>
    </row>
    <row r="875" spans="1:7" x14ac:dyDescent="0.25">
      <c r="A875" s="147" t="s">
        <v>291</v>
      </c>
      <c r="B875" s="231">
        <v>207.6232338235875</v>
      </c>
      <c r="C875" s="231">
        <v>278.8396808605051</v>
      </c>
      <c r="D875" s="231"/>
      <c r="E875" s="231"/>
      <c r="F875" s="231"/>
      <c r="G875" s="90">
        <v>486.4629146840926</v>
      </c>
    </row>
    <row r="876" spans="1:7" x14ac:dyDescent="0.25">
      <c r="A876" s="147" t="s">
        <v>292</v>
      </c>
      <c r="B876" s="231">
        <v>207.6232338235875</v>
      </c>
      <c r="C876" s="231">
        <v>278.84596318279512</v>
      </c>
      <c r="D876" s="231"/>
      <c r="E876" s="231"/>
      <c r="F876" s="231"/>
      <c r="G876" s="90">
        <v>486.46919700638261</v>
      </c>
    </row>
    <row r="877" spans="1:7" x14ac:dyDescent="0.25">
      <c r="A877" s="147" t="s">
        <v>259</v>
      </c>
      <c r="B877" s="231">
        <v>568.85818311264995</v>
      </c>
      <c r="C877" s="231">
        <v>858.71230076765005</v>
      </c>
      <c r="D877" s="231"/>
      <c r="E877" s="231"/>
      <c r="F877" s="231"/>
      <c r="G877" s="90">
        <v>1427.5704838802999</v>
      </c>
    </row>
    <row r="878" spans="1:7" x14ac:dyDescent="0.25">
      <c r="A878" s="147" t="s">
        <v>340</v>
      </c>
      <c r="B878" s="231"/>
      <c r="C878" s="231"/>
      <c r="D878" s="231"/>
      <c r="E878" s="231"/>
      <c r="F878" s="231"/>
      <c r="G878" s="90">
        <v>0</v>
      </c>
    </row>
    <row r="879" spans="1:7" ht="23.25" x14ac:dyDescent="0.25">
      <c r="A879" s="153" t="s">
        <v>341</v>
      </c>
      <c r="B879" s="231"/>
      <c r="C879" s="231"/>
      <c r="D879" s="231"/>
      <c r="E879" s="231"/>
      <c r="F879" s="234"/>
      <c r="G879" s="90">
        <v>0</v>
      </c>
    </row>
    <row r="880" spans="1:7" x14ac:dyDescent="0.25">
      <c r="A880" s="89" t="s">
        <v>138</v>
      </c>
      <c r="B880" s="90">
        <v>2904.2263323157999</v>
      </c>
      <c r="C880" s="90">
        <v>5045.5957140644223</v>
      </c>
      <c r="D880" s="90">
        <v>0</v>
      </c>
      <c r="E880" s="90">
        <v>0</v>
      </c>
      <c r="F880" s="90">
        <v>0</v>
      </c>
      <c r="G880" s="90">
        <v>7949.8220463802209</v>
      </c>
    </row>
    <row r="881" spans="1:7" x14ac:dyDescent="0.25">
      <c r="A881" s="154" t="s">
        <v>234</v>
      </c>
      <c r="B881" s="234">
        <v>0</v>
      </c>
      <c r="C881" s="231"/>
      <c r="D881" s="231"/>
      <c r="E881" s="231"/>
      <c r="F881" s="231"/>
      <c r="G881" s="90">
        <v>0</v>
      </c>
    </row>
    <row r="882" spans="1:7" x14ac:dyDescent="0.25">
      <c r="A882" s="154" t="s">
        <v>260</v>
      </c>
      <c r="B882" s="234">
        <v>0</v>
      </c>
      <c r="C882" s="231"/>
      <c r="D882" s="231"/>
      <c r="E882" s="231"/>
      <c r="F882" s="231"/>
      <c r="G882" s="90">
        <v>0</v>
      </c>
    </row>
    <row r="883" spans="1:7" x14ac:dyDescent="0.25">
      <c r="A883" s="154" t="s">
        <v>139</v>
      </c>
      <c r="B883" s="234"/>
      <c r="C883" s="231"/>
      <c r="D883" s="231"/>
      <c r="E883" s="231"/>
      <c r="F883" s="231"/>
      <c r="G883" s="90">
        <v>0</v>
      </c>
    </row>
    <row r="884" spans="1:7" x14ac:dyDescent="0.25">
      <c r="A884" s="154" t="s">
        <v>140</v>
      </c>
      <c r="B884" s="234"/>
      <c r="C884" s="231"/>
      <c r="D884" s="231"/>
      <c r="E884" s="231"/>
      <c r="F884" s="231"/>
      <c r="G884" s="90">
        <v>0</v>
      </c>
    </row>
    <row r="885" spans="1:7" x14ac:dyDescent="0.25">
      <c r="A885" s="154" t="s">
        <v>141</v>
      </c>
      <c r="B885" s="234"/>
      <c r="C885" s="231"/>
      <c r="D885" s="231"/>
      <c r="E885" s="231"/>
      <c r="F885" s="231"/>
      <c r="G885" s="90">
        <v>0</v>
      </c>
    </row>
    <row r="886" spans="1:7" x14ac:dyDescent="0.25">
      <c r="A886" s="154" t="s">
        <v>142</v>
      </c>
      <c r="B886" s="234"/>
      <c r="C886" s="231"/>
      <c r="D886" s="231"/>
      <c r="E886" s="231"/>
      <c r="F886" s="231"/>
      <c r="G886" s="90">
        <v>0</v>
      </c>
    </row>
    <row r="887" spans="1:7" x14ac:dyDescent="0.25">
      <c r="A887" s="154" t="s">
        <v>143</v>
      </c>
      <c r="B887" s="234">
        <v>228.02656297624486</v>
      </c>
      <c r="C887" s="231"/>
      <c r="D887" s="231"/>
      <c r="E887" s="231"/>
      <c r="F887" s="231"/>
      <c r="G887" s="90">
        <v>228.02656297624486</v>
      </c>
    </row>
    <row r="888" spans="1:7" x14ac:dyDescent="0.25">
      <c r="A888" s="154" t="s">
        <v>144</v>
      </c>
      <c r="B888" s="234"/>
      <c r="C888" s="231"/>
      <c r="D888" s="231"/>
      <c r="E888" s="231"/>
      <c r="F888" s="231"/>
      <c r="G888" s="90">
        <v>0</v>
      </c>
    </row>
    <row r="889" spans="1:7" x14ac:dyDescent="0.25">
      <c r="A889" s="154" t="s">
        <v>145</v>
      </c>
      <c r="B889" s="234">
        <v>16.77488202375514</v>
      </c>
      <c r="C889" s="231"/>
      <c r="D889" s="231"/>
      <c r="E889" s="231"/>
      <c r="F889" s="231"/>
      <c r="G889" s="90">
        <v>16.77488202375514</v>
      </c>
    </row>
    <row r="890" spans="1:7" x14ac:dyDescent="0.25">
      <c r="A890" s="154" t="s">
        <v>146</v>
      </c>
      <c r="B890" s="234">
        <v>17.364118749999999</v>
      </c>
      <c r="C890" s="231"/>
      <c r="D890" s="231"/>
      <c r="E890" s="231"/>
      <c r="F890" s="231"/>
      <c r="G890" s="90">
        <v>17.364118749999999</v>
      </c>
    </row>
    <row r="891" spans="1:7" x14ac:dyDescent="0.25">
      <c r="A891" s="154" t="s">
        <v>147</v>
      </c>
      <c r="B891" s="234">
        <v>6.4311550925925927</v>
      </c>
      <c r="C891" s="231"/>
      <c r="D891" s="231"/>
      <c r="E891" s="231"/>
      <c r="F891" s="231"/>
      <c r="G891" s="90">
        <v>6.4311550925925927</v>
      </c>
    </row>
    <row r="892" spans="1:7" x14ac:dyDescent="0.25">
      <c r="A892" s="154" t="s">
        <v>148</v>
      </c>
      <c r="B892" s="234"/>
      <c r="C892" s="231"/>
      <c r="D892" s="231"/>
      <c r="E892" s="231"/>
      <c r="F892" s="231"/>
      <c r="G892" s="90">
        <v>0</v>
      </c>
    </row>
    <row r="893" spans="1:7" x14ac:dyDescent="0.25">
      <c r="A893" s="154" t="s">
        <v>149</v>
      </c>
      <c r="B893" s="234"/>
      <c r="C893" s="231"/>
      <c r="D893" s="231"/>
      <c r="E893" s="231"/>
      <c r="F893" s="231"/>
      <c r="G893" s="90">
        <v>0</v>
      </c>
    </row>
    <row r="894" spans="1:7" x14ac:dyDescent="0.25">
      <c r="A894" s="154" t="s">
        <v>150</v>
      </c>
      <c r="B894" s="234">
        <v>9.6467326388888868</v>
      </c>
      <c r="C894" s="231"/>
      <c r="D894" s="231"/>
      <c r="E894" s="231"/>
      <c r="F894" s="231"/>
      <c r="G894" s="90">
        <v>9.6467326388888868</v>
      </c>
    </row>
    <row r="895" spans="1:7" x14ac:dyDescent="0.25">
      <c r="A895" s="154" t="s">
        <v>151</v>
      </c>
      <c r="B895" s="234">
        <v>327.33789000000002</v>
      </c>
      <c r="C895" s="231"/>
      <c r="D895" s="231"/>
      <c r="E895" s="231"/>
      <c r="F895" s="231"/>
      <c r="G895" s="90">
        <v>327.33789000000002</v>
      </c>
    </row>
    <row r="896" spans="1:7" x14ac:dyDescent="0.25">
      <c r="A896" s="154" t="s">
        <v>152</v>
      </c>
      <c r="B896" s="234"/>
      <c r="C896" s="231"/>
      <c r="D896" s="231"/>
      <c r="E896" s="231"/>
      <c r="F896" s="231"/>
      <c r="G896" s="90">
        <v>0</v>
      </c>
    </row>
    <row r="897" spans="1:7" ht="23.25" x14ac:dyDescent="0.25">
      <c r="A897" s="154" t="s">
        <v>153</v>
      </c>
      <c r="B897" s="234">
        <v>43.917375</v>
      </c>
      <c r="C897" s="231"/>
      <c r="D897" s="231"/>
      <c r="E897" s="231"/>
      <c r="F897" s="231"/>
      <c r="G897" s="90">
        <v>43.917375</v>
      </c>
    </row>
    <row r="898" spans="1:7" x14ac:dyDescent="0.25">
      <c r="A898" s="154" t="s">
        <v>154</v>
      </c>
      <c r="B898" s="234">
        <v>187.21148000000002</v>
      </c>
      <c r="C898" s="231"/>
      <c r="D898" s="231"/>
      <c r="E898" s="231"/>
      <c r="F898" s="231"/>
      <c r="G898" s="90">
        <v>187.21148000000002</v>
      </c>
    </row>
    <row r="899" spans="1:7" x14ac:dyDescent="0.25">
      <c r="A899" s="155" t="s">
        <v>261</v>
      </c>
      <c r="B899" s="234">
        <v>7.2384300000000001</v>
      </c>
      <c r="C899" s="231"/>
      <c r="D899" s="231"/>
      <c r="E899" s="231"/>
      <c r="F899" s="231"/>
      <c r="G899" s="90">
        <v>7.2384300000000001</v>
      </c>
    </row>
    <row r="900" spans="1:7" x14ac:dyDescent="0.25">
      <c r="A900" s="146" t="s">
        <v>155</v>
      </c>
      <c r="B900" s="234">
        <v>87.153942499999999</v>
      </c>
      <c r="C900" s="231"/>
      <c r="D900" s="231"/>
      <c r="E900" s="231"/>
      <c r="F900" s="231"/>
      <c r="G900" s="90">
        <v>87.153942499999999</v>
      </c>
    </row>
    <row r="901" spans="1:7" x14ac:dyDescent="0.25">
      <c r="A901" s="155" t="s">
        <v>156</v>
      </c>
      <c r="B901" s="234"/>
      <c r="C901" s="231"/>
      <c r="D901" s="231"/>
      <c r="E901" s="231"/>
      <c r="F901" s="231"/>
      <c r="G901" s="90">
        <v>0</v>
      </c>
    </row>
    <row r="902" spans="1:7" x14ac:dyDescent="0.25">
      <c r="A902" s="156" t="s">
        <v>262</v>
      </c>
      <c r="B902" s="234"/>
      <c r="C902" s="231"/>
      <c r="D902" s="231"/>
      <c r="E902" s="231"/>
      <c r="F902" s="231"/>
      <c r="G902" s="90">
        <v>0</v>
      </c>
    </row>
    <row r="903" spans="1:7" x14ac:dyDescent="0.25">
      <c r="A903" s="155" t="s">
        <v>232</v>
      </c>
      <c r="B903" s="234">
        <v>7.7768310185185179</v>
      </c>
      <c r="C903" s="231"/>
      <c r="D903" s="231"/>
      <c r="E903" s="231"/>
      <c r="F903" s="231"/>
      <c r="G903" s="90">
        <v>7.7768310185185179</v>
      </c>
    </row>
    <row r="904" spans="1:7" x14ac:dyDescent="0.25">
      <c r="A904" s="89" t="s">
        <v>157</v>
      </c>
      <c r="B904" s="90">
        <v>938.87939999999992</v>
      </c>
      <c r="C904" s="90">
        <v>0</v>
      </c>
      <c r="D904" s="90">
        <v>0</v>
      </c>
      <c r="E904" s="90">
        <v>0</v>
      </c>
      <c r="F904" s="90">
        <v>0</v>
      </c>
      <c r="G904" s="90">
        <v>938.87939999999992</v>
      </c>
    </row>
    <row r="905" spans="1:7" x14ac:dyDescent="0.25">
      <c r="A905" s="93" t="s">
        <v>158</v>
      </c>
      <c r="B905" s="90">
        <v>3843.1057323157997</v>
      </c>
      <c r="C905" s="90">
        <v>5045.5957140644223</v>
      </c>
      <c r="D905" s="90">
        <v>0</v>
      </c>
      <c r="E905" s="90">
        <v>0</v>
      </c>
      <c r="F905" s="90">
        <v>0</v>
      </c>
      <c r="G905" s="90">
        <v>8888.7014463802207</v>
      </c>
    </row>
    <row r="906" spans="1:7" x14ac:dyDescent="0.25">
      <c r="A906" s="93" t="s">
        <v>159</v>
      </c>
      <c r="B906" s="94"/>
      <c r="C906" s="94"/>
      <c r="D906" s="94"/>
      <c r="E906" s="94"/>
      <c r="F906" s="94"/>
      <c r="G906" s="94"/>
    </row>
    <row r="907" spans="1:7" x14ac:dyDescent="0.25">
      <c r="A907" s="93" t="s">
        <v>160</v>
      </c>
      <c r="B907" s="94"/>
      <c r="C907" s="94"/>
      <c r="D907" s="94"/>
      <c r="E907" s="94"/>
      <c r="F907" s="94"/>
      <c r="G907" s="94"/>
    </row>
    <row r="908" spans="1:7" x14ac:dyDescent="0.25">
      <c r="A908" s="93" t="s">
        <v>161</v>
      </c>
      <c r="B908" s="94"/>
      <c r="C908" s="94"/>
      <c r="D908" s="94"/>
      <c r="E908" s="94"/>
      <c r="F908" s="94"/>
      <c r="G908" s="94"/>
    </row>
    <row r="909" spans="1:7" x14ac:dyDescent="0.25">
      <c r="A909" s="87" t="s">
        <v>162</v>
      </c>
      <c r="B909" s="231">
        <v>120.84490903019999</v>
      </c>
      <c r="C909" s="231">
        <v>543.96061545198995</v>
      </c>
      <c r="D909" s="231"/>
      <c r="E909" s="231"/>
      <c r="F909" s="231"/>
      <c r="G909" s="90">
        <v>664.80552448218998</v>
      </c>
    </row>
    <row r="910" spans="1:7" x14ac:dyDescent="0.25">
      <c r="A910" s="87" t="s">
        <v>163</v>
      </c>
      <c r="B910" s="231">
        <v>35.6585476148</v>
      </c>
      <c r="C910" s="231">
        <v>124.22153789506076</v>
      </c>
      <c r="D910" s="231"/>
      <c r="E910" s="231"/>
      <c r="F910" s="231"/>
      <c r="G910" s="90">
        <v>159.88008550986075</v>
      </c>
    </row>
    <row r="911" spans="1:7" x14ac:dyDescent="0.25">
      <c r="A911" s="93" t="s">
        <v>164</v>
      </c>
      <c r="B911" s="90">
        <v>156.50345664499997</v>
      </c>
      <c r="C911" s="90">
        <v>668.18215334705076</v>
      </c>
      <c r="D911" s="90">
        <v>0</v>
      </c>
      <c r="E911" s="90">
        <v>0</v>
      </c>
      <c r="F911" s="90">
        <v>0</v>
      </c>
      <c r="G911" s="90">
        <v>824.68560999205079</v>
      </c>
    </row>
    <row r="912" spans="1:7" x14ac:dyDescent="0.25">
      <c r="A912" s="93" t="s">
        <v>165</v>
      </c>
      <c r="B912" s="96"/>
      <c r="C912" s="96"/>
      <c r="D912" s="96"/>
      <c r="E912" s="96"/>
      <c r="F912" s="96"/>
      <c r="G912" s="96"/>
    </row>
    <row r="913" spans="1:7" x14ac:dyDescent="0.25">
      <c r="A913" s="98" t="s">
        <v>166</v>
      </c>
      <c r="B913" s="231">
        <v>0</v>
      </c>
      <c r="C913" s="231">
        <v>0</v>
      </c>
      <c r="D913" s="231"/>
      <c r="E913" s="231"/>
      <c r="F913" s="231"/>
      <c r="G913" s="90">
        <v>0</v>
      </c>
    </row>
    <row r="914" spans="1:7" x14ac:dyDescent="0.25">
      <c r="A914" s="98" t="s">
        <v>167</v>
      </c>
      <c r="B914" s="231">
        <v>0</v>
      </c>
      <c r="C914" s="231">
        <v>0</v>
      </c>
      <c r="D914" s="231"/>
      <c r="E914" s="231"/>
      <c r="F914" s="231"/>
      <c r="G914" s="90">
        <v>0</v>
      </c>
    </row>
    <row r="915" spans="1:7" x14ac:dyDescent="0.25">
      <c r="A915" s="98" t="s">
        <v>168</v>
      </c>
      <c r="B915" s="231">
        <v>0</v>
      </c>
      <c r="C915" s="231">
        <v>0</v>
      </c>
      <c r="D915" s="231"/>
      <c r="E915" s="231"/>
      <c r="F915" s="231"/>
      <c r="G915" s="90">
        <v>0</v>
      </c>
    </row>
    <row r="916" spans="1:7" x14ac:dyDescent="0.25">
      <c r="A916" s="98" t="s">
        <v>169</v>
      </c>
      <c r="B916" s="231">
        <v>87.109487957300004</v>
      </c>
      <c r="C916" s="231">
        <v>233.05365079842937</v>
      </c>
      <c r="D916" s="231"/>
      <c r="E916" s="231"/>
      <c r="F916" s="231"/>
      <c r="G916" s="90">
        <v>320.16313875572939</v>
      </c>
    </row>
    <row r="917" spans="1:7" x14ac:dyDescent="0.25">
      <c r="A917" s="98" t="s">
        <v>170</v>
      </c>
      <c r="B917" s="231"/>
      <c r="C917" s="231"/>
      <c r="D917" s="231"/>
      <c r="E917" s="231"/>
      <c r="F917" s="231"/>
      <c r="G917" s="90">
        <v>0</v>
      </c>
    </row>
    <row r="918" spans="1:7" x14ac:dyDescent="0.25">
      <c r="A918" s="93" t="s">
        <v>171</v>
      </c>
      <c r="B918" s="90">
        <v>87.109487957300004</v>
      </c>
      <c r="C918" s="90">
        <v>233.05365079842937</v>
      </c>
      <c r="D918" s="90">
        <v>0</v>
      </c>
      <c r="E918" s="90">
        <v>0</v>
      </c>
      <c r="F918" s="90">
        <v>0</v>
      </c>
      <c r="G918" s="90">
        <v>320.16313875572939</v>
      </c>
    </row>
    <row r="919" spans="1:7" x14ac:dyDescent="0.25">
      <c r="A919" s="93" t="s">
        <v>172</v>
      </c>
      <c r="B919" s="90">
        <v>243.61294460229999</v>
      </c>
      <c r="C919" s="90">
        <v>901.23580414548019</v>
      </c>
      <c r="D919" s="90">
        <v>0</v>
      </c>
      <c r="E919" s="90">
        <v>0</v>
      </c>
      <c r="F919" s="90">
        <v>0</v>
      </c>
      <c r="G919" s="90">
        <v>1144.8487487477801</v>
      </c>
    </row>
    <row r="920" spans="1:7" x14ac:dyDescent="0.25">
      <c r="A920" s="93" t="s">
        <v>173</v>
      </c>
      <c r="B920" s="83"/>
      <c r="C920" s="83"/>
      <c r="D920" s="83"/>
      <c r="E920" s="83"/>
      <c r="F920" s="83"/>
      <c r="G920" s="94"/>
    </row>
    <row r="921" spans="1:7" x14ac:dyDescent="0.25">
      <c r="A921" s="87" t="s">
        <v>174</v>
      </c>
      <c r="B921" s="231">
        <v>2.1581537067975134</v>
      </c>
      <c r="C921" s="231">
        <v>11.21324839475</v>
      </c>
      <c r="D921" s="231"/>
      <c r="E921" s="231"/>
      <c r="F921" s="231"/>
      <c r="G921" s="90">
        <v>13.371402101547513</v>
      </c>
    </row>
    <row r="922" spans="1:7" x14ac:dyDescent="0.25">
      <c r="A922" s="87" t="s">
        <v>175</v>
      </c>
      <c r="B922" s="231">
        <v>3.1775736932000003</v>
      </c>
      <c r="C922" s="231">
        <v>19.024182402699999</v>
      </c>
      <c r="D922" s="231"/>
      <c r="E922" s="231"/>
      <c r="F922" s="231"/>
      <c r="G922" s="90">
        <v>22.201756095899999</v>
      </c>
    </row>
    <row r="923" spans="1:7" x14ac:dyDescent="0.25">
      <c r="A923" s="93" t="s">
        <v>176</v>
      </c>
      <c r="B923" s="90">
        <v>5.3357273999975137</v>
      </c>
      <c r="C923" s="90">
        <v>30.237430797449999</v>
      </c>
      <c r="D923" s="90">
        <v>0</v>
      </c>
      <c r="E923" s="90">
        <v>0</v>
      </c>
      <c r="F923" s="90">
        <v>0</v>
      </c>
      <c r="G923" s="90">
        <v>35.573158197447512</v>
      </c>
    </row>
    <row r="924" spans="1:7" x14ac:dyDescent="0.25">
      <c r="A924" s="93" t="s">
        <v>177</v>
      </c>
      <c r="B924" s="83"/>
      <c r="C924" s="83"/>
      <c r="D924" s="83"/>
      <c r="E924" s="83"/>
      <c r="F924" s="83"/>
      <c r="G924" s="96"/>
    </row>
    <row r="925" spans="1:7" x14ac:dyDescent="0.25">
      <c r="A925" s="87" t="s">
        <v>178</v>
      </c>
      <c r="B925" s="231"/>
      <c r="C925" s="231">
        <v>11.81540294505</v>
      </c>
      <c r="D925" s="231"/>
      <c r="E925" s="231"/>
      <c r="F925" s="231"/>
      <c r="G925" s="90">
        <v>11.81540294505</v>
      </c>
    </row>
    <row r="926" spans="1:7" x14ac:dyDescent="0.25">
      <c r="A926" s="87" t="s">
        <v>179</v>
      </c>
      <c r="B926" s="231"/>
      <c r="C926" s="231">
        <v>195.06346543030003</v>
      </c>
      <c r="D926" s="231"/>
      <c r="E926" s="231"/>
      <c r="F926" s="231"/>
      <c r="G926" s="90">
        <v>195.06346543030003</v>
      </c>
    </row>
    <row r="927" spans="1:7" x14ac:dyDescent="0.25">
      <c r="A927" s="87" t="s">
        <v>180</v>
      </c>
      <c r="B927" s="231"/>
      <c r="C927" s="231">
        <v>50.069335000000009</v>
      </c>
      <c r="D927" s="231"/>
      <c r="E927" s="231"/>
      <c r="F927" s="231"/>
      <c r="G927" s="90">
        <v>50.069335000000009</v>
      </c>
    </row>
    <row r="928" spans="1:7" x14ac:dyDescent="0.25">
      <c r="A928" s="93" t="s">
        <v>181</v>
      </c>
      <c r="B928" s="90">
        <v>0</v>
      </c>
      <c r="C928" s="90">
        <v>256.94820337535003</v>
      </c>
      <c r="D928" s="90">
        <v>0</v>
      </c>
      <c r="E928" s="90">
        <v>0</v>
      </c>
      <c r="F928" s="90">
        <v>0</v>
      </c>
      <c r="G928" s="90">
        <v>256.94820337535003</v>
      </c>
    </row>
    <row r="929" spans="1:7" x14ac:dyDescent="0.25">
      <c r="A929" s="93" t="s">
        <v>182</v>
      </c>
      <c r="B929" s="83"/>
      <c r="C929" s="83"/>
      <c r="D929" s="83"/>
      <c r="E929" s="83"/>
      <c r="F929" s="83"/>
      <c r="G929" s="96"/>
    </row>
    <row r="930" spans="1:7" x14ac:dyDescent="0.25">
      <c r="A930" s="87" t="s">
        <v>183</v>
      </c>
      <c r="B930" s="231">
        <v>289.77636781584999</v>
      </c>
      <c r="C930" s="231">
        <v>947.7797929301671</v>
      </c>
      <c r="D930" s="231"/>
      <c r="E930" s="231"/>
      <c r="F930" s="231"/>
      <c r="G930" s="90">
        <v>1237.5561607460172</v>
      </c>
    </row>
    <row r="931" spans="1:7" x14ac:dyDescent="0.25">
      <c r="A931" s="87" t="s">
        <v>184</v>
      </c>
      <c r="B931" s="231">
        <v>212.35411072939999</v>
      </c>
      <c r="C931" s="231">
        <v>420.24948835274228</v>
      </c>
      <c r="D931" s="231"/>
      <c r="E931" s="231"/>
      <c r="F931" s="231"/>
      <c r="G931" s="90">
        <v>632.6035990821423</v>
      </c>
    </row>
    <row r="932" spans="1:7" x14ac:dyDescent="0.25">
      <c r="A932" s="93" t="s">
        <v>185</v>
      </c>
      <c r="B932" s="90">
        <v>502.13047854524996</v>
      </c>
      <c r="C932" s="90">
        <v>1368.0292812829093</v>
      </c>
      <c r="D932" s="90">
        <v>0</v>
      </c>
      <c r="E932" s="90">
        <v>0</v>
      </c>
      <c r="F932" s="90">
        <v>0</v>
      </c>
      <c r="G932" s="90">
        <v>1870.1597598281592</v>
      </c>
    </row>
    <row r="933" spans="1:7" x14ac:dyDescent="0.25">
      <c r="A933" s="93" t="s">
        <v>186</v>
      </c>
      <c r="B933" s="83"/>
      <c r="C933" s="83"/>
      <c r="D933" s="83"/>
      <c r="E933" s="83"/>
      <c r="F933" s="83"/>
      <c r="G933" s="96"/>
    </row>
    <row r="934" spans="1:7" x14ac:dyDescent="0.25">
      <c r="A934" s="124" t="s">
        <v>263</v>
      </c>
      <c r="B934" s="231">
        <v>99.613404755225019</v>
      </c>
      <c r="C934" s="231">
        <v>141.92798980443553</v>
      </c>
      <c r="D934" s="231"/>
      <c r="E934" s="231"/>
      <c r="F934" s="231"/>
      <c r="G934" s="90">
        <v>241.54139455966055</v>
      </c>
    </row>
    <row r="935" spans="1:7" x14ac:dyDescent="0.25">
      <c r="A935" s="88" t="s">
        <v>276</v>
      </c>
      <c r="B935" s="231">
        <v>132.90223857152932</v>
      </c>
      <c r="C935" s="231">
        <v>191.69724710776046</v>
      </c>
      <c r="D935" s="231"/>
      <c r="E935" s="231"/>
      <c r="F935" s="231"/>
      <c r="G935" s="90">
        <v>324.59948567928978</v>
      </c>
    </row>
    <row r="936" spans="1:7" x14ac:dyDescent="0.25">
      <c r="A936" s="88" t="s">
        <v>277</v>
      </c>
      <c r="B936" s="231"/>
      <c r="C936" s="231">
        <v>112.87273052465753</v>
      </c>
      <c r="D936" s="231"/>
      <c r="E936" s="231"/>
      <c r="F936" s="231"/>
      <c r="G936" s="90">
        <v>112.87273052465753</v>
      </c>
    </row>
    <row r="937" spans="1:7" x14ac:dyDescent="0.25">
      <c r="A937" s="124" t="s">
        <v>278</v>
      </c>
      <c r="B937" s="107">
        <v>230.2312061488</v>
      </c>
      <c r="C937" s="107">
        <v>340.4626036517239</v>
      </c>
      <c r="D937" s="107"/>
      <c r="E937" s="107"/>
      <c r="F937" s="107"/>
      <c r="G937" s="90">
        <v>570.69380980052392</v>
      </c>
    </row>
    <row r="938" spans="1:7" x14ac:dyDescent="0.25">
      <c r="A938" s="124" t="s">
        <v>281</v>
      </c>
      <c r="B938" s="231">
        <v>68.490203186886816</v>
      </c>
      <c r="C938" s="231">
        <v>132.22915132035354</v>
      </c>
      <c r="D938" s="231"/>
      <c r="E938" s="231"/>
      <c r="F938" s="231"/>
      <c r="G938" s="90">
        <v>200.71935450724035</v>
      </c>
    </row>
    <row r="939" spans="1:7" x14ac:dyDescent="0.25">
      <c r="A939" s="88" t="s">
        <v>280</v>
      </c>
      <c r="B939" s="240">
        <v>0</v>
      </c>
      <c r="C939" s="240">
        <v>405.11123415709619</v>
      </c>
      <c r="D939" s="94"/>
      <c r="E939" s="94"/>
      <c r="F939" s="94"/>
      <c r="G939" s="90">
        <v>405.11123415709619</v>
      </c>
    </row>
    <row r="940" spans="1:7" x14ac:dyDescent="0.25">
      <c r="A940" s="117" t="s">
        <v>293</v>
      </c>
      <c r="B940" s="240">
        <v>50.927484018538337</v>
      </c>
      <c r="C940" s="240">
        <v>64.610799313878331</v>
      </c>
      <c r="D940" s="94"/>
      <c r="E940" s="94"/>
      <c r="F940" s="94"/>
      <c r="G940" s="90">
        <v>115.53828333241667</v>
      </c>
    </row>
    <row r="941" spans="1:7" x14ac:dyDescent="0.25">
      <c r="A941" s="117" t="s">
        <v>296</v>
      </c>
      <c r="B941" s="240">
        <v>3.1585235000000003</v>
      </c>
      <c r="C941" s="240">
        <v>4.8641972933775959</v>
      </c>
      <c r="D941" s="94"/>
      <c r="E941" s="94"/>
      <c r="F941" s="94"/>
      <c r="G941" s="90">
        <v>8.0227207933775961</v>
      </c>
    </row>
    <row r="942" spans="1:7" x14ac:dyDescent="0.25">
      <c r="A942" s="117" t="s">
        <v>342</v>
      </c>
      <c r="B942" s="240">
        <v>184.62944538359994</v>
      </c>
      <c r="C942" s="240">
        <v>185.44638983219994</v>
      </c>
      <c r="D942" s="94"/>
      <c r="E942" s="94"/>
      <c r="F942" s="94"/>
      <c r="G942" s="90">
        <v>370.07583521579988</v>
      </c>
    </row>
    <row r="943" spans="1:7" x14ac:dyDescent="0.25">
      <c r="A943" s="93" t="s">
        <v>187</v>
      </c>
      <c r="B943" s="90">
        <v>1521.0316561121269</v>
      </c>
      <c r="C943" s="90">
        <v>4135.6730626066728</v>
      </c>
      <c r="D943" s="90">
        <v>0</v>
      </c>
      <c r="E943" s="90">
        <v>0</v>
      </c>
      <c r="F943" s="90">
        <v>0</v>
      </c>
      <c r="G943" s="90">
        <v>5656.7047187187991</v>
      </c>
    </row>
    <row r="944" spans="1:7" x14ac:dyDescent="0.25">
      <c r="A944" s="93" t="s">
        <v>188</v>
      </c>
      <c r="B944" s="94"/>
      <c r="C944" s="94"/>
      <c r="D944" s="94"/>
      <c r="E944" s="94"/>
      <c r="F944" s="94"/>
      <c r="G944" s="94"/>
    </row>
    <row r="945" spans="1:7" x14ac:dyDescent="0.25">
      <c r="A945" s="101" t="s">
        <v>189</v>
      </c>
      <c r="B945" s="231">
        <v>0</v>
      </c>
      <c r="C945" s="231">
        <v>0</v>
      </c>
      <c r="D945" s="231"/>
      <c r="E945" s="231"/>
      <c r="F945" s="231"/>
      <c r="G945" s="90">
        <v>0</v>
      </c>
    </row>
    <row r="946" spans="1:7" x14ac:dyDescent="0.25">
      <c r="A946" s="101" t="s">
        <v>190</v>
      </c>
      <c r="B946" s="231"/>
      <c r="C946" s="231"/>
      <c r="D946" s="231"/>
      <c r="E946" s="231"/>
      <c r="F946" s="231"/>
      <c r="G946" s="90">
        <v>0</v>
      </c>
    </row>
    <row r="947" spans="1:7" x14ac:dyDescent="0.25">
      <c r="A947" s="101" t="s">
        <v>191</v>
      </c>
      <c r="B947" s="231">
        <v>0</v>
      </c>
      <c r="C947" s="231">
        <v>0</v>
      </c>
      <c r="D947" s="231"/>
      <c r="E947" s="231"/>
      <c r="F947" s="231"/>
      <c r="G947" s="90">
        <v>0</v>
      </c>
    </row>
    <row r="948" spans="1:7" x14ac:dyDescent="0.25">
      <c r="A948" s="101" t="s">
        <v>192</v>
      </c>
      <c r="B948" s="231"/>
      <c r="C948" s="231"/>
      <c r="D948" s="231"/>
      <c r="E948" s="231"/>
      <c r="F948" s="231"/>
      <c r="G948" s="90">
        <v>0</v>
      </c>
    </row>
    <row r="949" spans="1:7" x14ac:dyDescent="0.25">
      <c r="A949" s="102" t="s">
        <v>193</v>
      </c>
      <c r="B949" s="90">
        <v>0</v>
      </c>
      <c r="C949" s="90">
        <v>0</v>
      </c>
      <c r="D949" s="90">
        <v>0</v>
      </c>
      <c r="E949" s="90">
        <v>0</v>
      </c>
      <c r="F949" s="90">
        <v>0</v>
      </c>
      <c r="G949" s="90">
        <v>0</v>
      </c>
    </row>
    <row r="950" spans="1:7" x14ac:dyDescent="0.25">
      <c r="A950" s="93" t="s">
        <v>194</v>
      </c>
      <c r="B950" s="94"/>
      <c r="C950" s="94"/>
      <c r="D950" s="94"/>
      <c r="E950" s="94"/>
      <c r="F950" s="94"/>
      <c r="G950" s="94"/>
    </row>
    <row r="951" spans="1:7" x14ac:dyDescent="0.25">
      <c r="A951" s="103" t="s">
        <v>195</v>
      </c>
      <c r="B951" s="231"/>
      <c r="C951" s="231"/>
      <c r="D951" s="231"/>
      <c r="E951" s="231"/>
      <c r="F951" s="231"/>
      <c r="G951" s="90">
        <v>0</v>
      </c>
    </row>
    <row r="952" spans="1:7" x14ac:dyDescent="0.25">
      <c r="A952" s="103" t="s">
        <v>196</v>
      </c>
      <c r="B952" s="231"/>
      <c r="C952" s="231"/>
      <c r="D952" s="231"/>
      <c r="E952" s="231"/>
      <c r="F952" s="231"/>
      <c r="G952" s="90">
        <v>0</v>
      </c>
    </row>
    <row r="953" spans="1:7" x14ac:dyDescent="0.25">
      <c r="A953" s="103" t="s">
        <v>197</v>
      </c>
      <c r="B953" s="231"/>
      <c r="C953" s="231"/>
      <c r="D953" s="231"/>
      <c r="E953" s="231"/>
      <c r="F953" s="231"/>
      <c r="G953" s="90">
        <v>0</v>
      </c>
    </row>
    <row r="954" spans="1:7" x14ac:dyDescent="0.25">
      <c r="A954" s="103" t="s">
        <v>198</v>
      </c>
      <c r="B954" s="231"/>
      <c r="C954" s="231"/>
      <c r="D954" s="231"/>
      <c r="E954" s="231"/>
      <c r="F954" s="231"/>
      <c r="G954" s="90">
        <v>0</v>
      </c>
    </row>
    <row r="955" spans="1:7" x14ac:dyDescent="0.25">
      <c r="A955" s="103" t="s">
        <v>199</v>
      </c>
      <c r="B955" s="231"/>
      <c r="C955" s="231"/>
      <c r="D955" s="231"/>
      <c r="E955" s="231"/>
      <c r="F955" s="231"/>
      <c r="G955" s="90">
        <v>0</v>
      </c>
    </row>
    <row r="956" spans="1:7" x14ac:dyDescent="0.25">
      <c r="A956" s="103" t="s">
        <v>200</v>
      </c>
      <c r="B956" s="231"/>
      <c r="C956" s="231"/>
      <c r="D956" s="231"/>
      <c r="E956" s="231"/>
      <c r="F956" s="231"/>
      <c r="G956" s="90">
        <v>0</v>
      </c>
    </row>
    <row r="957" spans="1:7" x14ac:dyDescent="0.25">
      <c r="A957" s="103" t="s">
        <v>201</v>
      </c>
      <c r="B957" s="231"/>
      <c r="C957" s="231"/>
      <c r="D957" s="231"/>
      <c r="E957" s="231"/>
      <c r="F957" s="231"/>
      <c r="G957" s="90">
        <v>0</v>
      </c>
    </row>
    <row r="958" spans="1:7" x14ac:dyDescent="0.25">
      <c r="A958" s="103" t="s">
        <v>202</v>
      </c>
      <c r="B958" s="231"/>
      <c r="C958" s="231"/>
      <c r="D958" s="231"/>
      <c r="E958" s="231"/>
      <c r="F958" s="231"/>
      <c r="G958" s="90">
        <v>0</v>
      </c>
    </row>
    <row r="959" spans="1:7" x14ac:dyDescent="0.25">
      <c r="A959" s="103" t="s">
        <v>203</v>
      </c>
      <c r="B959" s="231"/>
      <c r="C959" s="231"/>
      <c r="D959" s="231"/>
      <c r="E959" s="231"/>
      <c r="F959" s="231"/>
      <c r="G959" s="90">
        <v>0</v>
      </c>
    </row>
    <row r="960" spans="1:7" x14ac:dyDescent="0.25">
      <c r="A960" s="93" t="s">
        <v>204</v>
      </c>
      <c r="B960" s="90">
        <v>0</v>
      </c>
      <c r="C960" s="90">
        <v>0</v>
      </c>
      <c r="D960" s="90">
        <v>0</v>
      </c>
      <c r="E960" s="90">
        <v>0</v>
      </c>
      <c r="F960" s="90">
        <v>0</v>
      </c>
      <c r="G960" s="90">
        <v>0</v>
      </c>
    </row>
    <row r="961" spans="1:7" x14ac:dyDescent="0.25">
      <c r="A961" s="93" t="s">
        <v>205</v>
      </c>
      <c r="B961" s="83"/>
      <c r="C961" s="83"/>
      <c r="D961" s="83"/>
      <c r="E961" s="83"/>
      <c r="F961" s="83"/>
      <c r="G961" s="96"/>
    </row>
    <row r="962" spans="1:7" x14ac:dyDescent="0.25">
      <c r="A962" s="103" t="s">
        <v>206</v>
      </c>
      <c r="B962" s="231"/>
      <c r="C962" s="231">
        <v>14.125927537091396</v>
      </c>
      <c r="D962" s="231"/>
      <c r="E962" s="231"/>
      <c r="F962" s="231"/>
      <c r="G962" s="90">
        <v>14.125927537091396</v>
      </c>
    </row>
    <row r="963" spans="1:7" x14ac:dyDescent="0.25">
      <c r="A963" s="103" t="s">
        <v>207</v>
      </c>
      <c r="B963" s="231"/>
      <c r="C963" s="231">
        <v>0.97</v>
      </c>
      <c r="D963" s="231"/>
      <c r="E963" s="231"/>
      <c r="F963" s="231"/>
      <c r="G963" s="90">
        <v>0.97</v>
      </c>
    </row>
    <row r="964" spans="1:7" x14ac:dyDescent="0.25">
      <c r="A964" s="103" t="s">
        <v>208</v>
      </c>
      <c r="B964" s="231"/>
      <c r="C964" s="231">
        <v>92.032397393161304</v>
      </c>
      <c r="D964" s="231"/>
      <c r="E964" s="231"/>
      <c r="F964" s="231"/>
      <c r="G964" s="90">
        <v>92.032397393161304</v>
      </c>
    </row>
    <row r="965" spans="1:7" x14ac:dyDescent="0.25">
      <c r="A965" s="103" t="s">
        <v>209</v>
      </c>
      <c r="B965" s="231"/>
      <c r="C965" s="231">
        <v>14.228068370657464</v>
      </c>
      <c r="D965" s="231"/>
      <c r="E965" s="231"/>
      <c r="F965" s="231"/>
      <c r="G965" s="90">
        <v>14.228068370657464</v>
      </c>
    </row>
    <row r="966" spans="1:7" x14ac:dyDescent="0.25">
      <c r="A966" s="103" t="s">
        <v>210</v>
      </c>
      <c r="B966" s="231"/>
      <c r="C966" s="231">
        <v>109.41151390512346</v>
      </c>
      <c r="D966" s="231"/>
      <c r="E966" s="231"/>
      <c r="F966" s="231"/>
      <c r="G966" s="90">
        <v>109.41151390512346</v>
      </c>
    </row>
    <row r="967" spans="1:7" x14ac:dyDescent="0.25">
      <c r="A967" s="103" t="s">
        <v>211</v>
      </c>
      <c r="B967" s="231"/>
      <c r="C967" s="231">
        <v>0</v>
      </c>
      <c r="D967" s="231"/>
      <c r="E967" s="231"/>
      <c r="F967" s="231"/>
      <c r="G967" s="90">
        <v>0</v>
      </c>
    </row>
    <row r="968" spans="1:7" x14ac:dyDescent="0.25">
      <c r="A968" s="103" t="s">
        <v>212</v>
      </c>
      <c r="B968" s="231"/>
      <c r="C968" s="231"/>
      <c r="D968" s="231"/>
      <c r="E968" s="231"/>
      <c r="F968" s="231"/>
      <c r="G968" s="90">
        <v>0</v>
      </c>
    </row>
    <row r="969" spans="1:7" x14ac:dyDescent="0.25">
      <c r="A969" s="129" t="s">
        <v>282</v>
      </c>
      <c r="B969" s="231"/>
      <c r="C969" s="231">
        <v>2094.3527431466246</v>
      </c>
      <c r="D969" s="231"/>
      <c r="E969" s="231"/>
      <c r="F969" s="231"/>
      <c r="G969" s="90">
        <v>2094.3527431466246</v>
      </c>
    </row>
    <row r="970" spans="1:7" ht="23.25" x14ac:dyDescent="0.25">
      <c r="A970" s="103" t="s">
        <v>283</v>
      </c>
      <c r="B970" s="231"/>
      <c r="C970" s="231">
        <v>28.087879534222758</v>
      </c>
      <c r="D970" s="231"/>
      <c r="E970" s="231"/>
      <c r="F970" s="231"/>
      <c r="G970" s="90">
        <v>28.087879534222758</v>
      </c>
    </row>
    <row r="971" spans="1:7" x14ac:dyDescent="0.25">
      <c r="A971" s="103" t="s">
        <v>284</v>
      </c>
      <c r="B971" s="231"/>
      <c r="C971" s="231">
        <v>265.47420555067504</v>
      </c>
      <c r="D971" s="231"/>
      <c r="E971" s="231"/>
      <c r="F971" s="231"/>
      <c r="G971" s="90">
        <v>265.47420555067504</v>
      </c>
    </row>
    <row r="972" spans="1:7" x14ac:dyDescent="0.25">
      <c r="A972" s="122" t="s">
        <v>330</v>
      </c>
      <c r="B972" s="231"/>
      <c r="C972" s="231">
        <v>134.74055953659249</v>
      </c>
      <c r="D972" s="231"/>
      <c r="E972" s="231"/>
      <c r="F972" s="231"/>
      <c r="G972" s="90">
        <v>134.74055953659249</v>
      </c>
    </row>
    <row r="973" spans="1:7" x14ac:dyDescent="0.25">
      <c r="A973" s="122" t="s">
        <v>343</v>
      </c>
      <c r="B973" s="231">
        <v>25.925000000000001</v>
      </c>
      <c r="C973" s="231">
        <v>59.69845436144751</v>
      </c>
      <c r="D973" s="231"/>
      <c r="E973" s="231"/>
      <c r="F973" s="231"/>
      <c r="G973" s="90">
        <v>85.623454361447514</v>
      </c>
    </row>
    <row r="974" spans="1:7" x14ac:dyDescent="0.25">
      <c r="A974" s="122" t="s">
        <v>344</v>
      </c>
      <c r="B974" s="231"/>
      <c r="C974" s="231">
        <v>253.25310688099998</v>
      </c>
      <c r="D974" s="231"/>
      <c r="E974" s="231"/>
      <c r="F974" s="231"/>
      <c r="G974" s="90">
        <v>253.25310688099998</v>
      </c>
    </row>
    <row r="975" spans="1:7" x14ac:dyDescent="0.25">
      <c r="A975" s="93" t="s">
        <v>214</v>
      </c>
      <c r="B975" s="90">
        <v>25.925000000000001</v>
      </c>
      <c r="C975" s="90">
        <v>3066.3748562165961</v>
      </c>
      <c r="D975" s="90">
        <v>0</v>
      </c>
      <c r="E975" s="90">
        <v>0</v>
      </c>
      <c r="F975" s="90">
        <v>0</v>
      </c>
      <c r="G975" s="90">
        <v>3092.2998562165958</v>
      </c>
    </row>
    <row r="976" spans="1:7" x14ac:dyDescent="0.25">
      <c r="A976" s="105" t="s">
        <v>215</v>
      </c>
      <c r="B976" s="83"/>
      <c r="C976" s="83"/>
      <c r="D976" s="83"/>
      <c r="E976" s="83"/>
      <c r="F976" s="83"/>
      <c r="G976" s="96"/>
    </row>
    <row r="977" spans="1:7" x14ac:dyDescent="0.25">
      <c r="A977" s="103" t="s">
        <v>216</v>
      </c>
      <c r="B977" s="231"/>
      <c r="C977" s="231"/>
      <c r="D977" s="231"/>
      <c r="E977" s="231"/>
      <c r="F977" s="231"/>
      <c r="G977" s="90">
        <v>0</v>
      </c>
    </row>
    <row r="978" spans="1:7" x14ac:dyDescent="0.25">
      <c r="A978" s="103" t="s">
        <v>217</v>
      </c>
      <c r="B978" s="231"/>
      <c r="C978" s="231"/>
      <c r="D978" s="231"/>
      <c r="E978" s="231"/>
      <c r="F978" s="231"/>
      <c r="G978" s="90">
        <v>0</v>
      </c>
    </row>
    <row r="979" spans="1:7" x14ac:dyDescent="0.25">
      <c r="A979" s="103" t="s">
        <v>218</v>
      </c>
      <c r="B979" s="231"/>
      <c r="C979" s="231"/>
      <c r="D979" s="231"/>
      <c r="E979" s="231"/>
      <c r="F979" s="231"/>
      <c r="G979" s="90">
        <v>0</v>
      </c>
    </row>
    <row r="980" spans="1:7" x14ac:dyDescent="0.25">
      <c r="A980" s="103" t="s">
        <v>219</v>
      </c>
      <c r="B980" s="231"/>
      <c r="C980" s="231"/>
      <c r="D980" s="231"/>
      <c r="E980" s="231"/>
      <c r="F980" s="231"/>
      <c r="G980" s="90">
        <v>0</v>
      </c>
    </row>
    <row r="981" spans="1:7" x14ac:dyDescent="0.25">
      <c r="A981" s="151" t="s">
        <v>285</v>
      </c>
      <c r="B981" s="234">
        <v>999.10087995296658</v>
      </c>
      <c r="C981" s="234">
        <v>1773.9316724865607</v>
      </c>
      <c r="D981" s="234"/>
      <c r="E981" s="234"/>
      <c r="F981" s="234">
        <v>7.058662956000056</v>
      </c>
      <c r="G981" s="237">
        <v>2780.0912153955278</v>
      </c>
    </row>
    <row r="982" spans="1:7" x14ac:dyDescent="0.25">
      <c r="A982" s="92" t="s">
        <v>269</v>
      </c>
      <c r="B982" s="231">
        <v>224.34765435413121</v>
      </c>
      <c r="C982" s="231">
        <v>365.31069079987299</v>
      </c>
      <c r="D982" s="231"/>
      <c r="E982" s="231"/>
      <c r="F982" s="231">
        <v>25.621501680109095</v>
      </c>
      <c r="G982" s="90">
        <v>615.2798468341133</v>
      </c>
    </row>
    <row r="983" spans="1:7" x14ac:dyDescent="0.25">
      <c r="A983" s="92" t="s">
        <v>270</v>
      </c>
      <c r="B983" s="231">
        <v>516.72001148100003</v>
      </c>
      <c r="C983" s="231">
        <v>229.65333843599996</v>
      </c>
      <c r="D983" s="231"/>
      <c r="E983" s="231"/>
      <c r="F983" s="231"/>
      <c r="G983" s="90">
        <v>746.37334991700004</v>
      </c>
    </row>
    <row r="984" spans="1:7" x14ac:dyDescent="0.25">
      <c r="A984" s="92" t="s">
        <v>271</v>
      </c>
      <c r="B984" s="231">
        <v>768.63593554924012</v>
      </c>
      <c r="C984" s="231">
        <v>615.70802299050524</v>
      </c>
      <c r="D984" s="231"/>
      <c r="E984" s="231"/>
      <c r="F984" s="231">
        <v>3.1137884505000004</v>
      </c>
      <c r="G984" s="90">
        <v>1387.4577469902454</v>
      </c>
    </row>
    <row r="985" spans="1:7" x14ac:dyDescent="0.25">
      <c r="A985" s="105" t="s">
        <v>220</v>
      </c>
      <c r="B985" s="90">
        <v>2508.8044813373381</v>
      </c>
      <c r="C985" s="90">
        <v>2984.6037247129389</v>
      </c>
      <c r="D985" s="90">
        <v>0</v>
      </c>
      <c r="E985" s="90">
        <v>0</v>
      </c>
      <c r="F985" s="90">
        <v>35.793953086609157</v>
      </c>
      <c r="G985" s="90">
        <v>5529.2021591368866</v>
      </c>
    </row>
    <row r="986" spans="1:7" x14ac:dyDescent="0.25">
      <c r="A986" s="93" t="s">
        <v>221</v>
      </c>
      <c r="B986" s="83"/>
      <c r="C986" s="83"/>
      <c r="D986" s="83"/>
      <c r="E986" s="83"/>
      <c r="F986" s="83"/>
      <c r="G986" s="96"/>
    </row>
    <row r="987" spans="1:7" x14ac:dyDescent="0.25">
      <c r="A987" s="103" t="s">
        <v>222</v>
      </c>
      <c r="B987" s="231">
        <v>0</v>
      </c>
      <c r="C987" s="231"/>
      <c r="D987" s="231"/>
      <c r="E987" s="231"/>
      <c r="F987" s="231"/>
      <c r="G987" s="90">
        <v>0</v>
      </c>
    </row>
    <row r="988" spans="1:7" x14ac:dyDescent="0.25">
      <c r="A988" s="103" t="s">
        <v>229</v>
      </c>
      <c r="B988" s="231"/>
      <c r="C988" s="231">
        <v>2079.9632362515817</v>
      </c>
      <c r="D988" s="231"/>
      <c r="E988" s="231"/>
      <c r="F988" s="231"/>
      <c r="G988" s="90">
        <v>2079.9632362515817</v>
      </c>
    </row>
    <row r="989" spans="1:7" x14ac:dyDescent="0.25">
      <c r="A989" s="108" t="s">
        <v>297</v>
      </c>
      <c r="B989" s="231"/>
      <c r="C989" s="231">
        <v>451.10160185729319</v>
      </c>
      <c r="D989" s="231"/>
      <c r="E989" s="231"/>
      <c r="F989" s="231"/>
      <c r="G989" s="90">
        <v>451.10160185729319</v>
      </c>
    </row>
    <row r="990" spans="1:7" x14ac:dyDescent="0.25">
      <c r="A990" s="122" t="s">
        <v>345</v>
      </c>
      <c r="B990" s="238"/>
      <c r="C990" s="231"/>
      <c r="D990" s="231"/>
      <c r="E990" s="231"/>
      <c r="F990" s="231"/>
      <c r="G990" s="90">
        <v>0</v>
      </c>
    </row>
    <row r="991" spans="1:7" x14ac:dyDescent="0.25">
      <c r="A991" s="108" t="s">
        <v>299</v>
      </c>
      <c r="B991" s="231">
        <v>922.39892028219992</v>
      </c>
      <c r="C991" s="107"/>
      <c r="D991" s="107"/>
      <c r="E991" s="107"/>
      <c r="F991" s="107"/>
      <c r="G991" s="90">
        <v>922.39892028219992</v>
      </c>
    </row>
    <row r="992" spans="1:7" x14ac:dyDescent="0.25">
      <c r="A992" s="140" t="s">
        <v>300</v>
      </c>
      <c r="B992" s="107">
        <v>27.777056199099999</v>
      </c>
      <c r="C992" s="107"/>
      <c r="D992" s="107"/>
      <c r="E992" s="107"/>
      <c r="F992" s="107"/>
      <c r="G992" s="90">
        <v>27.777056199099999</v>
      </c>
    </row>
    <row r="993" spans="1:7" x14ac:dyDescent="0.25">
      <c r="A993" s="140" t="s">
        <v>346</v>
      </c>
      <c r="B993" s="107"/>
      <c r="C993" s="107">
        <v>-805.31810705910652</v>
      </c>
      <c r="D993" s="107"/>
      <c r="E993" s="107"/>
      <c r="F993" s="107"/>
      <c r="G993" s="90">
        <v>-805.31810705910652</v>
      </c>
    </row>
    <row r="994" spans="1:7" x14ac:dyDescent="0.25">
      <c r="A994" s="140" t="s">
        <v>228</v>
      </c>
      <c r="B994" s="107">
        <v>46.131543664107149</v>
      </c>
      <c r="C994" s="107"/>
      <c r="D994" s="107"/>
      <c r="E994" s="107"/>
      <c r="F994" s="107"/>
      <c r="G994" s="90">
        <v>46.131543664107149</v>
      </c>
    </row>
    <row r="995" spans="1:7" x14ac:dyDescent="0.25">
      <c r="A995" s="93" t="s">
        <v>230</v>
      </c>
      <c r="B995" s="90">
        <v>996.30752014540712</v>
      </c>
      <c r="C995" s="90">
        <v>1725.7467310497684</v>
      </c>
      <c r="D995" s="90">
        <v>0</v>
      </c>
      <c r="E995" s="90">
        <v>0</v>
      </c>
      <c r="F995" s="90">
        <v>0</v>
      </c>
      <c r="G995" s="90">
        <v>2722.0542511951753</v>
      </c>
    </row>
    <row r="996" spans="1:7" x14ac:dyDescent="0.25">
      <c r="A996" s="105"/>
      <c r="B996" s="83"/>
      <c r="C996" s="83"/>
      <c r="D996" s="83"/>
      <c r="E996" s="83"/>
      <c r="F996" s="83"/>
      <c r="G996" s="96"/>
    </row>
    <row r="997" spans="1:7" x14ac:dyDescent="0.25">
      <c r="A997" s="75" t="s">
        <v>231</v>
      </c>
      <c r="B997" s="90">
        <v>8895.1743899106714</v>
      </c>
      <c r="C997" s="90">
        <v>16957.994088650397</v>
      </c>
      <c r="D997" s="90">
        <v>0</v>
      </c>
      <c r="E997" s="90">
        <v>0</v>
      </c>
      <c r="F997" s="90">
        <v>35.793953086609157</v>
      </c>
      <c r="G997" s="90">
        <v>25888.962431647677</v>
      </c>
    </row>
    <row r="998" spans="1:7" ht="15.75" thickBot="1" x14ac:dyDescent="0.3">
      <c r="A998" s="272" t="str">
        <f>[3]Notes!$C$10</f>
        <v>2023-24</v>
      </c>
      <c r="B998" s="272"/>
      <c r="C998" s="272"/>
      <c r="D998" s="272"/>
      <c r="E998" s="272"/>
      <c r="F998" s="272"/>
      <c r="G998" s="272"/>
    </row>
    <row r="999" spans="1:7" x14ac:dyDescent="0.25">
      <c r="A999" s="77" t="s">
        <v>116</v>
      </c>
      <c r="B999" s="267" t="s">
        <v>358</v>
      </c>
      <c r="C999" s="267"/>
      <c r="D999" s="267"/>
      <c r="E999" s="267"/>
      <c r="F999" s="267"/>
      <c r="G999" s="267"/>
    </row>
    <row r="1000" spans="1:7" ht="15.75" thickBot="1" x14ac:dyDescent="0.3">
      <c r="A1000" s="80"/>
      <c r="B1000" s="230" t="s">
        <v>359</v>
      </c>
      <c r="C1000" s="230" t="s">
        <v>360</v>
      </c>
      <c r="D1000" s="230" t="s">
        <v>361</v>
      </c>
      <c r="E1000" s="230" t="s">
        <v>362</v>
      </c>
      <c r="F1000" s="230" t="s">
        <v>339</v>
      </c>
      <c r="G1000" s="230" t="s">
        <v>13</v>
      </c>
    </row>
    <row r="1001" spans="1:7" x14ac:dyDescent="0.25">
      <c r="A1001" s="82" t="s">
        <v>120</v>
      </c>
      <c r="B1001" s="83"/>
      <c r="C1001" s="83"/>
      <c r="D1001" s="83"/>
      <c r="E1001" s="83"/>
      <c r="F1001" s="83"/>
      <c r="G1001" s="94"/>
    </row>
    <row r="1002" spans="1:7" x14ac:dyDescent="0.25">
      <c r="A1002" s="82" t="s">
        <v>121</v>
      </c>
      <c r="B1002" s="83"/>
      <c r="C1002" s="83"/>
      <c r="D1002" s="83"/>
      <c r="E1002" s="83"/>
      <c r="F1002" s="83"/>
      <c r="G1002" s="94"/>
    </row>
    <row r="1003" spans="1:7" x14ac:dyDescent="0.25">
      <c r="A1003" s="85" t="s">
        <v>122</v>
      </c>
      <c r="B1003" s="231"/>
      <c r="C1003" s="231"/>
      <c r="D1003" s="231"/>
      <c r="E1003" s="231"/>
      <c r="F1003" s="231"/>
      <c r="G1003" s="90">
        <v>0</v>
      </c>
    </row>
    <row r="1004" spans="1:7" x14ac:dyDescent="0.25">
      <c r="A1004" s="85" t="s">
        <v>123</v>
      </c>
      <c r="B1004" s="231"/>
      <c r="C1004" s="231"/>
      <c r="D1004" s="231"/>
      <c r="E1004" s="231"/>
      <c r="F1004" s="231"/>
      <c r="G1004" s="90">
        <v>0</v>
      </c>
    </row>
    <row r="1005" spans="1:7" x14ac:dyDescent="0.25">
      <c r="A1005" s="85" t="s">
        <v>124</v>
      </c>
      <c r="B1005" s="231"/>
      <c r="C1005" s="231"/>
      <c r="D1005" s="231"/>
      <c r="E1005" s="231"/>
      <c r="F1005" s="231"/>
      <c r="G1005" s="90">
        <v>0</v>
      </c>
    </row>
    <row r="1006" spans="1:7" x14ac:dyDescent="0.25">
      <c r="A1006" s="85" t="s">
        <v>125</v>
      </c>
      <c r="B1006" s="231"/>
      <c r="C1006" s="231"/>
      <c r="D1006" s="231"/>
      <c r="E1006" s="231"/>
      <c r="F1006" s="231"/>
      <c r="G1006" s="90">
        <v>0</v>
      </c>
    </row>
    <row r="1007" spans="1:7" x14ac:dyDescent="0.25">
      <c r="A1007" s="85" t="s">
        <v>126</v>
      </c>
      <c r="B1007" s="231"/>
      <c r="C1007" s="231"/>
      <c r="D1007" s="231"/>
      <c r="E1007" s="231"/>
      <c r="F1007" s="231"/>
      <c r="G1007" s="90">
        <v>0</v>
      </c>
    </row>
    <row r="1008" spans="1:7" x14ac:dyDescent="0.25">
      <c r="A1008" s="87" t="s">
        <v>127</v>
      </c>
      <c r="B1008" s="231"/>
      <c r="C1008" s="231"/>
      <c r="D1008" s="231"/>
      <c r="E1008" s="231"/>
      <c r="F1008" s="231"/>
      <c r="G1008" s="90">
        <v>0</v>
      </c>
    </row>
    <row r="1009" spans="1:7" x14ac:dyDescent="0.25">
      <c r="A1009" s="87" t="s">
        <v>128</v>
      </c>
      <c r="B1009" s="231"/>
      <c r="C1009" s="231"/>
      <c r="D1009" s="231"/>
      <c r="E1009" s="231"/>
      <c r="F1009" s="231"/>
      <c r="G1009" s="90">
        <v>0</v>
      </c>
    </row>
    <row r="1010" spans="1:7" x14ac:dyDescent="0.25">
      <c r="A1010" s="85" t="s">
        <v>129</v>
      </c>
      <c r="B1010" s="231">
        <v>0</v>
      </c>
      <c r="C1010" s="231">
        <v>0</v>
      </c>
      <c r="D1010" s="231"/>
      <c r="E1010" s="231"/>
      <c r="F1010" s="231"/>
      <c r="G1010" s="90">
        <v>0</v>
      </c>
    </row>
    <row r="1011" spans="1:7" x14ac:dyDescent="0.25">
      <c r="A1011" s="85" t="s">
        <v>130</v>
      </c>
      <c r="B1011" s="231">
        <v>0</v>
      </c>
      <c r="C1011" s="231">
        <v>0</v>
      </c>
      <c r="D1011" s="231"/>
      <c r="E1011" s="231"/>
      <c r="F1011" s="231"/>
      <c r="G1011" s="90">
        <v>0</v>
      </c>
    </row>
    <row r="1012" spans="1:7" x14ac:dyDescent="0.25">
      <c r="A1012" s="85" t="s">
        <v>131</v>
      </c>
      <c r="B1012" s="231">
        <v>0</v>
      </c>
      <c r="C1012" s="231">
        <v>0</v>
      </c>
      <c r="D1012" s="231"/>
      <c r="E1012" s="231"/>
      <c r="F1012" s="231"/>
      <c r="G1012" s="90">
        <v>0</v>
      </c>
    </row>
    <row r="1013" spans="1:7" x14ac:dyDescent="0.25">
      <c r="A1013" s="85" t="s">
        <v>132</v>
      </c>
      <c r="B1013" s="231">
        <v>268.816665</v>
      </c>
      <c r="C1013" s="231">
        <v>601.83719704107978</v>
      </c>
      <c r="D1013" s="231"/>
      <c r="E1013" s="231"/>
      <c r="F1013" s="231"/>
      <c r="G1013" s="90">
        <v>870.65386204107972</v>
      </c>
    </row>
    <row r="1014" spans="1:7" x14ac:dyDescent="0.25">
      <c r="A1014" s="85" t="s">
        <v>133</v>
      </c>
      <c r="B1014" s="231">
        <v>365.06803000000002</v>
      </c>
      <c r="C1014" s="231">
        <v>626.6688636818252</v>
      </c>
      <c r="D1014" s="231"/>
      <c r="E1014" s="231"/>
      <c r="F1014" s="231"/>
      <c r="G1014" s="90">
        <v>991.73689368182522</v>
      </c>
    </row>
    <row r="1015" spans="1:7" x14ac:dyDescent="0.25">
      <c r="A1015" s="85" t="s">
        <v>134</v>
      </c>
      <c r="B1015" s="231">
        <v>82.783370000000005</v>
      </c>
      <c r="C1015" s="231">
        <v>78.124161646800005</v>
      </c>
      <c r="D1015" s="231"/>
      <c r="E1015" s="231"/>
      <c r="F1015" s="231"/>
      <c r="G1015" s="90">
        <v>160.90753164680001</v>
      </c>
    </row>
    <row r="1016" spans="1:7" x14ac:dyDescent="0.25">
      <c r="A1016" s="85" t="s">
        <v>135</v>
      </c>
      <c r="B1016" s="231"/>
      <c r="C1016" s="231"/>
      <c r="D1016" s="231"/>
      <c r="E1016" s="231"/>
      <c r="F1016" s="231"/>
      <c r="G1016" s="90">
        <v>0</v>
      </c>
    </row>
    <row r="1017" spans="1:7" x14ac:dyDescent="0.25">
      <c r="A1017" s="87" t="s">
        <v>136</v>
      </c>
      <c r="B1017" s="231">
        <v>293.509165</v>
      </c>
      <c r="C1017" s="231">
        <v>598.86787832363075</v>
      </c>
      <c r="D1017" s="231"/>
      <c r="E1017" s="231"/>
      <c r="F1017" s="231"/>
      <c r="G1017" s="90">
        <v>892.37704332363069</v>
      </c>
    </row>
    <row r="1018" spans="1:7" x14ac:dyDescent="0.25">
      <c r="A1018" s="87" t="s">
        <v>137</v>
      </c>
      <c r="B1018" s="231">
        <v>501.24364000000003</v>
      </c>
      <c r="C1018" s="231">
        <v>809.17890374587478</v>
      </c>
      <c r="D1018" s="231"/>
      <c r="E1018" s="231"/>
      <c r="F1018" s="231"/>
      <c r="G1018" s="90">
        <v>1310.4225437458749</v>
      </c>
    </row>
    <row r="1019" spans="1:7" x14ac:dyDescent="0.25">
      <c r="A1019" s="157" t="s">
        <v>289</v>
      </c>
      <c r="B1019" s="231">
        <v>334.08776125000003</v>
      </c>
      <c r="C1019" s="231">
        <v>307.50784832626863</v>
      </c>
      <c r="D1019" s="231"/>
      <c r="E1019" s="231"/>
      <c r="F1019" s="231"/>
      <c r="G1019" s="90">
        <v>641.59560957626866</v>
      </c>
    </row>
    <row r="1020" spans="1:7" x14ac:dyDescent="0.25">
      <c r="A1020" s="157" t="s">
        <v>290</v>
      </c>
      <c r="B1020" s="231">
        <v>334.08776125000003</v>
      </c>
      <c r="C1020" s="231">
        <v>307.52086177731928</v>
      </c>
      <c r="D1020" s="231"/>
      <c r="E1020" s="231"/>
      <c r="F1020" s="231"/>
      <c r="G1020" s="90">
        <v>641.60862302731925</v>
      </c>
    </row>
    <row r="1021" spans="1:7" x14ac:dyDescent="0.25">
      <c r="A1021" s="157" t="s">
        <v>291</v>
      </c>
      <c r="B1021" s="231">
        <v>334.08776125000003</v>
      </c>
      <c r="C1021" s="231">
        <v>307.53387522836999</v>
      </c>
      <c r="D1021" s="231"/>
      <c r="E1021" s="231"/>
      <c r="F1021" s="231"/>
      <c r="G1021" s="90">
        <v>641.62163647836996</v>
      </c>
    </row>
    <row r="1022" spans="1:7" x14ac:dyDescent="0.25">
      <c r="A1022" s="157" t="s">
        <v>292</v>
      </c>
      <c r="B1022" s="231">
        <v>334.08776125000003</v>
      </c>
      <c r="C1022" s="231">
        <v>307.54688867942065</v>
      </c>
      <c r="D1022" s="231"/>
      <c r="E1022" s="231"/>
      <c r="F1022" s="231"/>
      <c r="G1022" s="90">
        <v>641.63464992942068</v>
      </c>
    </row>
    <row r="1023" spans="1:7" x14ac:dyDescent="0.25">
      <c r="A1023" s="157" t="s">
        <v>259</v>
      </c>
      <c r="B1023" s="231">
        <v>732.28783500000009</v>
      </c>
      <c r="C1023" s="231">
        <v>961.86534211944002</v>
      </c>
      <c r="D1023" s="231"/>
      <c r="E1023" s="231"/>
      <c r="F1023" s="231"/>
      <c r="G1023" s="90">
        <v>1694.15317711944</v>
      </c>
    </row>
    <row r="1024" spans="1:7" x14ac:dyDescent="0.25">
      <c r="A1024" s="157" t="s">
        <v>340</v>
      </c>
      <c r="B1024" s="231">
        <v>282.76440000000002</v>
      </c>
      <c r="C1024" s="231">
        <v>372.81235296266516</v>
      </c>
      <c r="D1024" s="231"/>
      <c r="E1024" s="231"/>
      <c r="F1024" s="231"/>
      <c r="G1024" s="90">
        <v>655.57675296266518</v>
      </c>
    </row>
    <row r="1025" spans="1:7" x14ac:dyDescent="0.25">
      <c r="A1025" s="158" t="s">
        <v>347</v>
      </c>
      <c r="B1025" s="231">
        <v>141.38220000000001</v>
      </c>
      <c r="C1025" s="231">
        <v>183.3567258135362</v>
      </c>
      <c r="D1025" s="231"/>
      <c r="E1025" s="231"/>
      <c r="F1025" s="231"/>
      <c r="G1025" s="90">
        <v>324.73892581353618</v>
      </c>
    </row>
    <row r="1026" spans="1:7" x14ac:dyDescent="0.25">
      <c r="A1026" s="89" t="s">
        <v>138</v>
      </c>
      <c r="B1026" s="90">
        <v>4004.2063499999999</v>
      </c>
      <c r="C1026" s="90">
        <v>5462.8208993462313</v>
      </c>
      <c r="D1026" s="90">
        <v>0</v>
      </c>
      <c r="E1026" s="90">
        <v>0</v>
      </c>
      <c r="F1026" s="90">
        <v>0</v>
      </c>
      <c r="G1026" s="90">
        <v>9467.0272493462289</v>
      </c>
    </row>
    <row r="1027" spans="1:7" x14ac:dyDescent="0.25">
      <c r="A1027" s="85" t="s">
        <v>234</v>
      </c>
      <c r="B1027" s="231"/>
      <c r="C1027" s="231"/>
      <c r="D1027" s="231"/>
      <c r="E1027" s="231"/>
      <c r="F1027" s="231"/>
      <c r="G1027" s="90">
        <v>0</v>
      </c>
    </row>
    <row r="1028" spans="1:7" x14ac:dyDescent="0.25">
      <c r="A1028" s="85" t="s">
        <v>260</v>
      </c>
      <c r="B1028" s="231"/>
      <c r="C1028" s="231"/>
      <c r="D1028" s="231"/>
      <c r="E1028" s="231"/>
      <c r="F1028" s="231"/>
      <c r="G1028" s="90">
        <v>0</v>
      </c>
    </row>
    <row r="1029" spans="1:7" x14ac:dyDescent="0.25">
      <c r="A1029" s="85" t="s">
        <v>139</v>
      </c>
      <c r="B1029" s="231"/>
      <c r="C1029" s="231"/>
      <c r="D1029" s="231"/>
      <c r="E1029" s="231"/>
      <c r="F1029" s="231"/>
      <c r="G1029" s="90">
        <v>0</v>
      </c>
    </row>
    <row r="1030" spans="1:7" x14ac:dyDescent="0.25">
      <c r="A1030" s="85" t="s">
        <v>140</v>
      </c>
      <c r="B1030" s="231"/>
      <c r="C1030" s="231"/>
      <c r="D1030" s="231"/>
      <c r="E1030" s="231"/>
      <c r="F1030" s="231"/>
      <c r="G1030" s="90">
        <v>0</v>
      </c>
    </row>
    <row r="1031" spans="1:7" x14ac:dyDescent="0.25">
      <c r="A1031" s="85" t="s">
        <v>141</v>
      </c>
      <c r="B1031" s="231"/>
      <c r="C1031" s="231"/>
      <c r="D1031" s="231"/>
      <c r="E1031" s="231"/>
      <c r="F1031" s="231"/>
      <c r="G1031" s="90">
        <v>0</v>
      </c>
    </row>
    <row r="1032" spans="1:7" x14ac:dyDescent="0.25">
      <c r="A1032" s="85" t="s">
        <v>142</v>
      </c>
      <c r="B1032" s="231"/>
      <c r="C1032" s="231"/>
      <c r="D1032" s="231"/>
      <c r="E1032" s="231"/>
      <c r="F1032" s="231"/>
      <c r="G1032" s="90">
        <v>0</v>
      </c>
    </row>
    <row r="1033" spans="1:7" x14ac:dyDescent="0.25">
      <c r="A1033" s="85" t="s">
        <v>143</v>
      </c>
      <c r="B1033" s="231"/>
      <c r="C1033" s="231"/>
      <c r="D1033" s="231"/>
      <c r="E1033" s="231"/>
      <c r="F1033" s="231"/>
      <c r="G1033" s="90">
        <v>0</v>
      </c>
    </row>
    <row r="1034" spans="1:7" x14ac:dyDescent="0.25">
      <c r="A1034" s="85" t="s">
        <v>144</v>
      </c>
      <c r="B1034" s="231">
        <v>225.69365915029692</v>
      </c>
      <c r="C1034" s="231"/>
      <c r="D1034" s="231"/>
      <c r="E1034" s="231"/>
      <c r="F1034" s="231"/>
      <c r="G1034" s="90">
        <v>225.69365915029692</v>
      </c>
    </row>
    <row r="1035" spans="1:7" x14ac:dyDescent="0.25">
      <c r="A1035" s="85" t="s">
        <v>145</v>
      </c>
      <c r="B1035" s="231"/>
      <c r="C1035" s="231"/>
      <c r="D1035" s="231"/>
      <c r="E1035" s="231"/>
      <c r="F1035" s="231"/>
      <c r="G1035" s="90">
        <v>0</v>
      </c>
    </row>
    <row r="1036" spans="1:7" x14ac:dyDescent="0.25">
      <c r="A1036" s="85" t="s">
        <v>146</v>
      </c>
      <c r="B1036" s="231">
        <v>16.603260849703062</v>
      </c>
      <c r="C1036" s="231"/>
      <c r="D1036" s="231"/>
      <c r="E1036" s="231"/>
      <c r="F1036" s="231"/>
      <c r="G1036" s="90">
        <v>16.603260849703062</v>
      </c>
    </row>
    <row r="1037" spans="1:7" x14ac:dyDescent="0.25">
      <c r="A1037" s="85" t="s">
        <v>147</v>
      </c>
      <c r="B1037" s="231">
        <v>17.965557499999999</v>
      </c>
      <c r="C1037" s="231"/>
      <c r="D1037" s="231"/>
      <c r="E1037" s="231"/>
      <c r="F1037" s="231"/>
      <c r="G1037" s="90">
        <v>17.965557499999999</v>
      </c>
    </row>
    <row r="1038" spans="1:7" x14ac:dyDescent="0.25">
      <c r="A1038" s="85" t="s">
        <v>148</v>
      </c>
      <c r="B1038" s="231">
        <v>6.6539101851851843</v>
      </c>
      <c r="C1038" s="231"/>
      <c r="D1038" s="231"/>
      <c r="E1038" s="231"/>
      <c r="F1038" s="231"/>
      <c r="G1038" s="90">
        <v>6.6539101851851843</v>
      </c>
    </row>
    <row r="1039" spans="1:7" x14ac:dyDescent="0.25">
      <c r="A1039" s="85" t="s">
        <v>149</v>
      </c>
      <c r="B1039" s="231"/>
      <c r="C1039" s="231"/>
      <c r="D1039" s="231"/>
      <c r="E1039" s="231"/>
      <c r="F1039" s="231"/>
      <c r="G1039" s="90">
        <v>0</v>
      </c>
    </row>
    <row r="1040" spans="1:7" x14ac:dyDescent="0.25">
      <c r="A1040" s="85" t="s">
        <v>150</v>
      </c>
      <c r="B1040" s="231"/>
      <c r="C1040" s="231"/>
      <c r="D1040" s="231"/>
      <c r="E1040" s="231"/>
      <c r="F1040" s="231"/>
      <c r="G1040" s="90">
        <v>0</v>
      </c>
    </row>
    <row r="1041" spans="1:7" x14ac:dyDescent="0.25">
      <c r="A1041" s="85" t="s">
        <v>151</v>
      </c>
      <c r="B1041" s="231">
        <v>9.9808652777777773</v>
      </c>
      <c r="C1041" s="231"/>
      <c r="D1041" s="231"/>
      <c r="E1041" s="231"/>
      <c r="F1041" s="231"/>
      <c r="G1041" s="90">
        <v>9.9808652777777773</v>
      </c>
    </row>
    <row r="1042" spans="1:7" x14ac:dyDescent="0.25">
      <c r="A1042" s="85" t="s">
        <v>152</v>
      </c>
      <c r="B1042" s="231">
        <v>324.18430499999999</v>
      </c>
      <c r="C1042" s="231"/>
      <c r="D1042" s="231"/>
      <c r="E1042" s="231"/>
      <c r="F1042" s="231"/>
      <c r="G1042" s="90">
        <v>324.18430499999999</v>
      </c>
    </row>
    <row r="1043" spans="1:7" ht="23.25" x14ac:dyDescent="0.25">
      <c r="A1043" s="85" t="s">
        <v>153</v>
      </c>
      <c r="B1043" s="231"/>
      <c r="C1043" s="231"/>
      <c r="D1043" s="231"/>
      <c r="E1043" s="231"/>
      <c r="F1043" s="231"/>
      <c r="G1043" s="90">
        <v>0</v>
      </c>
    </row>
    <row r="1044" spans="1:7" x14ac:dyDescent="0.25">
      <c r="A1044" s="85" t="s">
        <v>154</v>
      </c>
      <c r="B1044" s="231">
        <v>43.3706125</v>
      </c>
      <c r="C1044" s="231"/>
      <c r="D1044" s="231"/>
      <c r="E1044" s="231"/>
      <c r="F1044" s="231"/>
      <c r="G1044" s="90">
        <v>43.3706125</v>
      </c>
    </row>
    <row r="1045" spans="1:7" x14ac:dyDescent="0.25">
      <c r="A1045" s="115" t="s">
        <v>261</v>
      </c>
      <c r="B1045" s="231">
        <v>183.084305</v>
      </c>
      <c r="C1045" s="231"/>
      <c r="D1045" s="231"/>
      <c r="E1045" s="231"/>
      <c r="F1045" s="231"/>
      <c r="G1045" s="90">
        <v>183.084305</v>
      </c>
    </row>
    <row r="1046" spans="1:7" x14ac:dyDescent="0.25">
      <c r="A1046" s="124" t="s">
        <v>155</v>
      </c>
      <c r="B1046" s="231">
        <v>6.5540949999999993</v>
      </c>
      <c r="C1046" s="231"/>
      <c r="D1046" s="231"/>
      <c r="E1046" s="231"/>
      <c r="F1046" s="231"/>
      <c r="G1046" s="90">
        <v>6.5540949999999993</v>
      </c>
    </row>
    <row r="1047" spans="1:7" x14ac:dyDescent="0.25">
      <c r="A1047" s="115" t="s">
        <v>156</v>
      </c>
      <c r="B1047" s="231">
        <v>87.390285000000006</v>
      </c>
      <c r="C1047" s="231"/>
      <c r="D1047" s="231"/>
      <c r="E1047" s="231"/>
      <c r="F1047" s="231"/>
      <c r="G1047" s="90">
        <v>87.390285000000006</v>
      </c>
    </row>
    <row r="1048" spans="1:7" x14ac:dyDescent="0.25">
      <c r="A1048" s="92" t="s">
        <v>262</v>
      </c>
      <c r="B1048" s="231"/>
      <c r="C1048" s="231"/>
      <c r="D1048" s="231"/>
      <c r="E1048" s="231"/>
      <c r="F1048" s="231"/>
      <c r="G1048" s="90">
        <v>0</v>
      </c>
    </row>
    <row r="1049" spans="1:7" x14ac:dyDescent="0.25">
      <c r="A1049" s="115"/>
      <c r="B1049" s="231"/>
      <c r="C1049" s="231"/>
      <c r="D1049" s="231"/>
      <c r="E1049" s="231"/>
      <c r="F1049" s="231"/>
      <c r="G1049" s="90">
        <v>0</v>
      </c>
    </row>
    <row r="1050" spans="1:7" x14ac:dyDescent="0.25">
      <c r="A1050" s="115"/>
      <c r="B1050" s="231">
        <v>8.0189220370370382</v>
      </c>
      <c r="C1050" s="231"/>
      <c r="D1050" s="231"/>
      <c r="E1050" s="231"/>
      <c r="F1050" s="231"/>
      <c r="G1050" s="90">
        <v>8.0189220370370382</v>
      </c>
    </row>
    <row r="1051" spans="1:7" x14ac:dyDescent="0.25">
      <c r="A1051" s="89" t="s">
        <v>157</v>
      </c>
      <c r="B1051" s="90">
        <v>929.49977749999982</v>
      </c>
      <c r="C1051" s="90">
        <v>0</v>
      </c>
      <c r="D1051" s="90">
        <v>0</v>
      </c>
      <c r="E1051" s="90">
        <v>0</v>
      </c>
      <c r="F1051" s="90">
        <v>0</v>
      </c>
      <c r="G1051" s="90">
        <v>929.49977749999982</v>
      </c>
    </row>
    <row r="1052" spans="1:7" x14ac:dyDescent="0.25">
      <c r="A1052" s="93" t="s">
        <v>158</v>
      </c>
      <c r="B1052" s="90">
        <v>4933.7061274999996</v>
      </c>
      <c r="C1052" s="90">
        <v>5462.8208993462313</v>
      </c>
      <c r="D1052" s="90">
        <v>0</v>
      </c>
      <c r="E1052" s="90">
        <v>0</v>
      </c>
      <c r="F1052" s="90">
        <v>0</v>
      </c>
      <c r="G1052" s="90">
        <v>10396.527026846228</v>
      </c>
    </row>
    <row r="1053" spans="1:7" x14ac:dyDescent="0.25">
      <c r="A1053" s="93" t="s">
        <v>159</v>
      </c>
      <c r="B1053" s="94"/>
      <c r="C1053" s="94"/>
      <c r="D1053" s="94"/>
      <c r="E1053" s="94"/>
      <c r="F1053" s="94"/>
      <c r="G1053" s="94"/>
    </row>
    <row r="1054" spans="1:7" x14ac:dyDescent="0.25">
      <c r="A1054" s="93" t="s">
        <v>160</v>
      </c>
      <c r="B1054" s="94"/>
      <c r="C1054" s="94"/>
      <c r="D1054" s="94"/>
      <c r="E1054" s="94"/>
      <c r="F1054" s="94"/>
      <c r="G1054" s="94"/>
    </row>
    <row r="1055" spans="1:7" x14ac:dyDescent="0.25">
      <c r="A1055" s="93" t="s">
        <v>161</v>
      </c>
      <c r="B1055" s="94"/>
      <c r="C1055" s="94"/>
      <c r="D1055" s="94"/>
      <c r="E1055" s="94"/>
      <c r="F1055" s="94"/>
      <c r="G1055" s="94"/>
    </row>
    <row r="1056" spans="1:7" x14ac:dyDescent="0.25">
      <c r="A1056" s="87" t="s">
        <v>162</v>
      </c>
      <c r="B1056" s="231">
        <v>137.75593000000001</v>
      </c>
      <c r="C1056" s="231">
        <v>529.83050000000003</v>
      </c>
      <c r="D1056" s="231"/>
      <c r="E1056" s="231"/>
      <c r="F1056" s="231"/>
      <c r="G1056" s="90">
        <v>667.58643000000006</v>
      </c>
    </row>
    <row r="1057" spans="1:7" x14ac:dyDescent="0.25">
      <c r="A1057" s="87" t="s">
        <v>163</v>
      </c>
      <c r="B1057" s="231">
        <v>38.097000000000001</v>
      </c>
      <c r="C1057" s="231">
        <v>126.28449999999998</v>
      </c>
      <c r="D1057" s="231"/>
      <c r="E1057" s="231"/>
      <c r="F1057" s="231"/>
      <c r="G1057" s="90">
        <v>164.38149999999999</v>
      </c>
    </row>
    <row r="1058" spans="1:7" x14ac:dyDescent="0.25">
      <c r="A1058" s="93" t="s">
        <v>164</v>
      </c>
      <c r="B1058" s="90">
        <v>175.85293000000001</v>
      </c>
      <c r="C1058" s="90">
        <v>656.11500000000001</v>
      </c>
      <c r="D1058" s="90">
        <v>0</v>
      </c>
      <c r="E1058" s="90">
        <v>0</v>
      </c>
      <c r="F1058" s="90">
        <v>0</v>
      </c>
      <c r="G1058" s="90">
        <v>831.96793000000002</v>
      </c>
    </row>
    <row r="1059" spans="1:7" x14ac:dyDescent="0.25">
      <c r="A1059" s="93" t="s">
        <v>165</v>
      </c>
      <c r="B1059" s="96"/>
      <c r="C1059" s="96"/>
      <c r="D1059" s="96"/>
      <c r="E1059" s="96"/>
      <c r="F1059" s="96"/>
      <c r="G1059" s="96"/>
    </row>
    <row r="1060" spans="1:7" x14ac:dyDescent="0.25">
      <c r="A1060" s="98" t="s">
        <v>166</v>
      </c>
      <c r="B1060" s="231">
        <v>0</v>
      </c>
      <c r="C1060" s="231">
        <v>0</v>
      </c>
      <c r="D1060" s="231"/>
      <c r="E1060" s="231"/>
      <c r="F1060" s="231"/>
      <c r="G1060" s="90">
        <v>0</v>
      </c>
    </row>
    <row r="1061" spans="1:7" x14ac:dyDescent="0.25">
      <c r="A1061" s="98" t="s">
        <v>167</v>
      </c>
      <c r="B1061" s="231">
        <v>0</v>
      </c>
      <c r="C1061" s="231">
        <v>0</v>
      </c>
      <c r="D1061" s="231"/>
      <c r="E1061" s="231"/>
      <c r="F1061" s="231"/>
      <c r="G1061" s="90">
        <v>0</v>
      </c>
    </row>
    <row r="1062" spans="1:7" x14ac:dyDescent="0.25">
      <c r="A1062" s="98" t="s">
        <v>168</v>
      </c>
      <c r="B1062" s="231">
        <v>0</v>
      </c>
      <c r="C1062" s="231">
        <v>0</v>
      </c>
      <c r="D1062" s="231"/>
      <c r="E1062" s="231"/>
      <c r="F1062" s="231"/>
      <c r="G1062" s="90">
        <v>0</v>
      </c>
    </row>
    <row r="1063" spans="1:7" x14ac:dyDescent="0.25">
      <c r="A1063" s="98" t="s">
        <v>169</v>
      </c>
      <c r="B1063" s="231">
        <v>80.458042000000006</v>
      </c>
      <c r="C1063" s="231">
        <v>197.08847999999998</v>
      </c>
      <c r="D1063" s="231"/>
      <c r="E1063" s="231"/>
      <c r="F1063" s="231"/>
      <c r="G1063" s="90">
        <v>277.54652199999998</v>
      </c>
    </row>
    <row r="1064" spans="1:7" x14ac:dyDescent="0.25">
      <c r="A1064" s="98" t="s">
        <v>170</v>
      </c>
      <c r="B1064" s="231"/>
      <c r="C1064" s="231"/>
      <c r="D1064" s="231"/>
      <c r="E1064" s="231"/>
      <c r="F1064" s="231"/>
      <c r="G1064" s="90">
        <v>0</v>
      </c>
    </row>
    <row r="1065" spans="1:7" x14ac:dyDescent="0.25">
      <c r="A1065" s="93" t="s">
        <v>171</v>
      </c>
      <c r="B1065" s="90">
        <v>80.458042000000006</v>
      </c>
      <c r="C1065" s="90">
        <v>197.08847999999998</v>
      </c>
      <c r="D1065" s="90">
        <v>0</v>
      </c>
      <c r="E1065" s="90">
        <v>0</v>
      </c>
      <c r="F1065" s="90">
        <v>0</v>
      </c>
      <c r="G1065" s="90">
        <v>277.54652199999998</v>
      </c>
    </row>
    <row r="1066" spans="1:7" x14ac:dyDescent="0.25">
      <c r="A1066" s="93" t="s">
        <v>172</v>
      </c>
      <c r="B1066" s="90">
        <v>256.31097199999999</v>
      </c>
      <c r="C1066" s="90">
        <v>853.20348000000001</v>
      </c>
      <c r="D1066" s="90">
        <v>0</v>
      </c>
      <c r="E1066" s="90">
        <v>0</v>
      </c>
      <c r="F1066" s="90">
        <v>0</v>
      </c>
      <c r="G1066" s="90">
        <v>1109.5144519999999</v>
      </c>
    </row>
    <row r="1067" spans="1:7" x14ac:dyDescent="0.25">
      <c r="A1067" s="93" t="s">
        <v>173</v>
      </c>
      <c r="B1067" s="83"/>
      <c r="C1067" s="83"/>
      <c r="D1067" s="83"/>
      <c r="E1067" s="83"/>
      <c r="F1067" s="83"/>
      <c r="G1067" s="94"/>
    </row>
    <row r="1068" spans="1:7" x14ac:dyDescent="0.25">
      <c r="A1068" s="87" t="s">
        <v>174</v>
      </c>
      <c r="B1068" s="231">
        <v>1.7637499999999999</v>
      </c>
      <c r="C1068" s="231">
        <v>6.7869100000000016</v>
      </c>
      <c r="D1068" s="231"/>
      <c r="E1068" s="231"/>
      <c r="F1068" s="231"/>
      <c r="G1068" s="90">
        <v>8.5506600000000006</v>
      </c>
    </row>
    <row r="1069" spans="1:7" x14ac:dyDescent="0.25">
      <c r="A1069" s="87" t="s">
        <v>175</v>
      </c>
      <c r="B1069" s="231">
        <v>2.404344</v>
      </c>
      <c r="C1069" s="231">
        <v>8.9415070000000014</v>
      </c>
      <c r="D1069" s="231"/>
      <c r="E1069" s="231"/>
      <c r="F1069" s="231"/>
      <c r="G1069" s="90">
        <v>11.345851000000001</v>
      </c>
    </row>
    <row r="1070" spans="1:7" x14ac:dyDescent="0.25">
      <c r="A1070" s="159" t="s">
        <v>348</v>
      </c>
      <c r="B1070" s="231">
        <v>48.5842575</v>
      </c>
      <c r="C1070" s="231">
        <v>59.437669500000005</v>
      </c>
      <c r="D1070" s="231"/>
      <c r="E1070" s="231"/>
      <c r="F1070" s="231"/>
      <c r="G1070" s="90">
        <v>108.02192700000001</v>
      </c>
    </row>
    <row r="1071" spans="1:7" x14ac:dyDescent="0.25">
      <c r="A1071" s="160" t="s">
        <v>293</v>
      </c>
      <c r="B1071" s="231">
        <v>2.7747315000000001</v>
      </c>
      <c r="C1071" s="231">
        <v>7.0472395000000017</v>
      </c>
      <c r="D1071" s="231"/>
      <c r="E1071" s="231"/>
      <c r="F1071" s="231"/>
      <c r="G1071" s="90">
        <v>9.8219710000000013</v>
      </c>
    </row>
    <row r="1072" spans="1:7" x14ac:dyDescent="0.25">
      <c r="A1072" s="160" t="s">
        <v>296</v>
      </c>
      <c r="B1072" s="231">
        <v>4.8898204999999999</v>
      </c>
      <c r="C1072" s="231">
        <v>5.5967314999999997</v>
      </c>
      <c r="D1072" s="231"/>
      <c r="E1072" s="231"/>
      <c r="F1072" s="231"/>
      <c r="G1072" s="90">
        <v>10.486552</v>
      </c>
    </row>
    <row r="1073" spans="1:7" x14ac:dyDescent="0.25">
      <c r="A1073" s="93" t="s">
        <v>176</v>
      </c>
      <c r="B1073" s="90">
        <v>60.416903500000004</v>
      </c>
      <c r="C1073" s="90">
        <v>87.810057500000013</v>
      </c>
      <c r="D1073" s="90">
        <v>0</v>
      </c>
      <c r="E1073" s="90">
        <v>0</v>
      </c>
      <c r="F1073" s="90">
        <v>0</v>
      </c>
      <c r="G1073" s="90">
        <v>148.22696099999999</v>
      </c>
    </row>
    <row r="1074" spans="1:7" x14ac:dyDescent="0.25">
      <c r="A1074" s="93" t="s">
        <v>177</v>
      </c>
      <c r="B1074" s="83"/>
      <c r="C1074" s="83"/>
      <c r="D1074" s="83"/>
      <c r="E1074" s="83"/>
      <c r="F1074" s="83"/>
      <c r="G1074" s="96"/>
    </row>
    <row r="1075" spans="1:7" x14ac:dyDescent="0.25">
      <c r="A1075" s="87" t="s">
        <v>178</v>
      </c>
      <c r="B1075" s="231">
        <v>0</v>
      </c>
      <c r="C1075" s="231">
        <v>10.116869999999999</v>
      </c>
      <c r="D1075" s="231"/>
      <c r="E1075" s="231"/>
      <c r="F1075" s="231"/>
      <c r="G1075" s="90">
        <v>10.116869999999999</v>
      </c>
    </row>
    <row r="1076" spans="1:7" x14ac:dyDescent="0.25">
      <c r="A1076" s="87" t="s">
        <v>179</v>
      </c>
      <c r="B1076" s="231">
        <v>0</v>
      </c>
      <c r="C1076" s="231">
        <v>104.86551999999999</v>
      </c>
      <c r="D1076" s="231"/>
      <c r="E1076" s="231"/>
      <c r="F1076" s="231"/>
      <c r="G1076" s="90">
        <v>104.86551999999999</v>
      </c>
    </row>
    <row r="1077" spans="1:7" x14ac:dyDescent="0.25">
      <c r="A1077" s="87" t="s">
        <v>180</v>
      </c>
      <c r="B1077" s="231">
        <v>0</v>
      </c>
      <c r="C1077" s="231">
        <v>113.63135750000001</v>
      </c>
      <c r="D1077" s="231"/>
      <c r="E1077" s="231"/>
      <c r="F1077" s="231"/>
      <c r="G1077" s="90">
        <v>113.63135750000001</v>
      </c>
    </row>
    <row r="1078" spans="1:7" x14ac:dyDescent="0.25">
      <c r="A1078" s="160" t="s">
        <v>265</v>
      </c>
      <c r="B1078" s="231">
        <v>0</v>
      </c>
      <c r="C1078" s="231">
        <v>8.1795670000000023</v>
      </c>
      <c r="D1078" s="231"/>
      <c r="E1078" s="231"/>
      <c r="F1078" s="231"/>
      <c r="G1078" s="90">
        <v>8.1795670000000023</v>
      </c>
    </row>
    <row r="1079" spans="1:7" x14ac:dyDescent="0.25">
      <c r="A1079" s="159" t="s">
        <v>349</v>
      </c>
      <c r="B1079" s="231">
        <v>0</v>
      </c>
      <c r="C1079" s="231">
        <v>98.219709999999978</v>
      </c>
      <c r="D1079" s="231"/>
      <c r="E1079" s="231"/>
      <c r="F1079" s="231"/>
      <c r="G1079" s="90">
        <v>98.219709999999978</v>
      </c>
    </row>
    <row r="1080" spans="1:7" x14ac:dyDescent="0.25">
      <c r="A1080" s="93" t="s">
        <v>181</v>
      </c>
      <c r="B1080" s="90">
        <v>0</v>
      </c>
      <c r="C1080" s="90">
        <v>335.01302449999997</v>
      </c>
      <c r="D1080" s="90">
        <v>0</v>
      </c>
      <c r="E1080" s="90">
        <v>0</v>
      </c>
      <c r="F1080" s="90">
        <v>0</v>
      </c>
      <c r="G1080" s="90">
        <v>335.01302449999997</v>
      </c>
    </row>
    <row r="1081" spans="1:7" x14ac:dyDescent="0.25">
      <c r="A1081" s="93" t="s">
        <v>182</v>
      </c>
      <c r="B1081" s="83"/>
      <c r="C1081" s="83"/>
      <c r="D1081" s="83"/>
      <c r="E1081" s="83"/>
      <c r="F1081" s="83"/>
      <c r="G1081" s="96"/>
    </row>
    <row r="1082" spans="1:7" x14ac:dyDescent="0.25">
      <c r="A1082" s="87" t="s">
        <v>183</v>
      </c>
      <c r="B1082" s="231">
        <v>255.158185</v>
      </c>
      <c r="C1082" s="231">
        <v>855.59026871887613</v>
      </c>
      <c r="D1082" s="231"/>
      <c r="E1082" s="231"/>
      <c r="F1082" s="231"/>
      <c r="G1082" s="90">
        <v>1110.7484537188761</v>
      </c>
    </row>
    <row r="1083" spans="1:7" x14ac:dyDescent="0.25">
      <c r="A1083" s="87" t="s">
        <v>184</v>
      </c>
      <c r="B1083" s="231">
        <v>195.9730845</v>
      </c>
      <c r="C1083" s="231">
        <v>409.06018800000004</v>
      </c>
      <c r="D1083" s="231"/>
      <c r="E1083" s="231"/>
      <c r="F1083" s="231"/>
      <c r="G1083" s="90">
        <v>605.03327250000007</v>
      </c>
    </row>
    <row r="1084" spans="1:7" x14ac:dyDescent="0.25">
      <c r="A1084" s="93" t="s">
        <v>185</v>
      </c>
      <c r="B1084" s="90">
        <v>451.13126950000003</v>
      </c>
      <c r="C1084" s="90">
        <v>1264.6504567188763</v>
      </c>
      <c r="D1084" s="90">
        <v>0</v>
      </c>
      <c r="E1084" s="90">
        <v>0</v>
      </c>
      <c r="F1084" s="90">
        <v>0</v>
      </c>
      <c r="G1084" s="90">
        <v>1715.7817262188764</v>
      </c>
    </row>
    <row r="1085" spans="1:7" x14ac:dyDescent="0.25">
      <c r="A1085" s="93" t="s">
        <v>186</v>
      </c>
      <c r="B1085" s="83"/>
      <c r="C1085" s="83"/>
      <c r="D1085" s="83"/>
      <c r="E1085" s="83"/>
      <c r="F1085" s="83"/>
      <c r="G1085" s="96"/>
    </row>
    <row r="1086" spans="1:7" x14ac:dyDescent="0.25">
      <c r="A1086" s="124" t="s">
        <v>263</v>
      </c>
      <c r="B1086" s="231">
        <v>101.49323000000001</v>
      </c>
      <c r="C1086" s="231">
        <v>19.039845104738404</v>
      </c>
      <c r="D1086" s="231"/>
      <c r="E1086" s="231"/>
      <c r="F1086" s="231"/>
      <c r="G1086" s="90">
        <v>120.53307510473842</v>
      </c>
    </row>
    <row r="1087" spans="1:7" x14ac:dyDescent="0.25">
      <c r="A1087" s="88" t="s">
        <v>276</v>
      </c>
      <c r="B1087" s="231">
        <v>157.32650000000001</v>
      </c>
      <c r="C1087" s="231">
        <v>40.282877549316758</v>
      </c>
      <c r="D1087" s="231"/>
      <c r="E1087" s="231"/>
      <c r="F1087" s="231"/>
      <c r="G1087" s="90">
        <v>197.60937754931678</v>
      </c>
    </row>
    <row r="1088" spans="1:7" x14ac:dyDescent="0.25">
      <c r="A1088" s="124" t="s">
        <v>278</v>
      </c>
      <c r="B1088" s="231">
        <v>458.206729</v>
      </c>
      <c r="C1088" s="231">
        <v>49.751080443125403</v>
      </c>
      <c r="D1088" s="231"/>
      <c r="E1088" s="231"/>
      <c r="F1088" s="231"/>
      <c r="G1088" s="90">
        <v>507.95780944312537</v>
      </c>
    </row>
    <row r="1089" spans="1:7" ht="23.25" x14ac:dyDescent="0.25">
      <c r="A1089" s="160" t="s">
        <v>350</v>
      </c>
      <c r="B1089" s="231">
        <v>136.98040637377363</v>
      </c>
      <c r="C1089" s="231">
        <v>352.1091463526493</v>
      </c>
      <c r="D1089" s="231"/>
      <c r="E1089" s="231"/>
      <c r="F1089" s="231"/>
      <c r="G1089" s="90">
        <v>489.08955272642294</v>
      </c>
    </row>
    <row r="1090" spans="1:7" x14ac:dyDescent="0.25">
      <c r="A1090" s="161" t="s">
        <v>281</v>
      </c>
      <c r="B1090" s="240">
        <v>0</v>
      </c>
      <c r="C1090" s="240">
        <v>153.44625000000002</v>
      </c>
      <c r="D1090" s="94"/>
      <c r="E1090" s="94"/>
      <c r="F1090" s="94"/>
      <c r="G1090" s="90">
        <v>153.44625000000002</v>
      </c>
    </row>
    <row r="1091" spans="1:7" x14ac:dyDescent="0.25">
      <c r="A1091" s="162" t="s">
        <v>342</v>
      </c>
      <c r="B1091" s="240">
        <v>1189.8342035832</v>
      </c>
      <c r="C1091" s="240">
        <v>1195.0989566963997</v>
      </c>
      <c r="D1091" s="94"/>
      <c r="E1091" s="94"/>
      <c r="F1091" s="94"/>
      <c r="G1091" s="90">
        <v>2384.9331602795996</v>
      </c>
    </row>
    <row r="1092" spans="1:7" x14ac:dyDescent="0.25">
      <c r="A1092" s="93" t="s">
        <v>187</v>
      </c>
      <c r="B1092" s="90">
        <v>2811.7002139569736</v>
      </c>
      <c r="C1092" s="90">
        <v>4350.4051748651063</v>
      </c>
      <c r="D1092" s="90">
        <v>0</v>
      </c>
      <c r="E1092" s="90">
        <v>0</v>
      </c>
      <c r="F1092" s="90">
        <v>0</v>
      </c>
      <c r="G1092" s="90">
        <v>7162.1053888220795</v>
      </c>
    </row>
    <row r="1093" spans="1:7" x14ac:dyDescent="0.25">
      <c r="A1093" s="93" t="s">
        <v>188</v>
      </c>
      <c r="B1093" s="94"/>
      <c r="C1093" s="94"/>
      <c r="D1093" s="94"/>
      <c r="E1093" s="94"/>
      <c r="F1093" s="94"/>
      <c r="G1093" s="94"/>
    </row>
    <row r="1094" spans="1:7" x14ac:dyDescent="0.25">
      <c r="A1094" s="101" t="s">
        <v>189</v>
      </c>
      <c r="B1094" s="231"/>
      <c r="C1094" s="231"/>
      <c r="D1094" s="231"/>
      <c r="E1094" s="231"/>
      <c r="F1094" s="231"/>
      <c r="G1094" s="90">
        <v>0</v>
      </c>
    </row>
    <row r="1095" spans="1:7" x14ac:dyDescent="0.25">
      <c r="A1095" s="101" t="s">
        <v>190</v>
      </c>
      <c r="B1095" s="231"/>
      <c r="C1095" s="231"/>
      <c r="D1095" s="231"/>
      <c r="E1095" s="231"/>
      <c r="F1095" s="231"/>
      <c r="G1095" s="90">
        <v>0</v>
      </c>
    </row>
    <row r="1096" spans="1:7" x14ac:dyDescent="0.25">
      <c r="A1096" s="101" t="s">
        <v>191</v>
      </c>
      <c r="B1096" s="231"/>
      <c r="C1096" s="231"/>
      <c r="D1096" s="231"/>
      <c r="E1096" s="231"/>
      <c r="F1096" s="231"/>
      <c r="G1096" s="90">
        <v>0</v>
      </c>
    </row>
    <row r="1097" spans="1:7" x14ac:dyDescent="0.25">
      <c r="A1097" s="101" t="s">
        <v>192</v>
      </c>
      <c r="B1097" s="231"/>
      <c r="C1097" s="231"/>
      <c r="D1097" s="231"/>
      <c r="E1097" s="231"/>
      <c r="F1097" s="231"/>
      <c r="G1097" s="90">
        <v>0</v>
      </c>
    </row>
    <row r="1098" spans="1:7" x14ac:dyDescent="0.25">
      <c r="A1098" s="102" t="s">
        <v>193</v>
      </c>
      <c r="B1098" s="90">
        <v>0</v>
      </c>
      <c r="C1098" s="90">
        <v>0</v>
      </c>
      <c r="D1098" s="90">
        <v>0</v>
      </c>
      <c r="E1098" s="90">
        <v>0</v>
      </c>
      <c r="F1098" s="90">
        <v>0</v>
      </c>
      <c r="G1098" s="90">
        <v>0</v>
      </c>
    </row>
    <row r="1099" spans="1:7" x14ac:dyDescent="0.25">
      <c r="A1099" s="93" t="s">
        <v>194</v>
      </c>
      <c r="B1099" s="94"/>
      <c r="C1099" s="94"/>
      <c r="D1099" s="94"/>
      <c r="E1099" s="94"/>
      <c r="F1099" s="94"/>
      <c r="G1099" s="94"/>
    </row>
    <row r="1100" spans="1:7" x14ac:dyDescent="0.25">
      <c r="A1100" s="163" t="s">
        <v>351</v>
      </c>
      <c r="B1100" s="231">
        <v>224.05368588521097</v>
      </c>
      <c r="C1100" s="231">
        <v>347.4173515063776</v>
      </c>
      <c r="D1100" s="231"/>
      <c r="E1100" s="231"/>
      <c r="F1100" s="231">
        <v>42.666736609791592</v>
      </c>
      <c r="G1100" s="90">
        <v>614.13777400138008</v>
      </c>
    </row>
    <row r="1101" spans="1:7" x14ac:dyDescent="0.25">
      <c r="A1101" s="163" t="s">
        <v>271</v>
      </c>
      <c r="B1101" s="231">
        <v>800.75618229847134</v>
      </c>
      <c r="C1101" s="231">
        <v>142.27931478589511</v>
      </c>
      <c r="D1101" s="231"/>
      <c r="E1101" s="231"/>
      <c r="F1101" s="231"/>
      <c r="G1101" s="90">
        <v>943.0354970843664</v>
      </c>
    </row>
    <row r="1102" spans="1:7" x14ac:dyDescent="0.25">
      <c r="A1102" s="93" t="s">
        <v>204</v>
      </c>
      <c r="B1102" s="90">
        <v>1024.8098681836823</v>
      </c>
      <c r="C1102" s="90">
        <v>489.69666629227271</v>
      </c>
      <c r="D1102" s="90">
        <v>0</v>
      </c>
      <c r="E1102" s="90">
        <v>0</v>
      </c>
      <c r="F1102" s="90">
        <v>42.666736609791592</v>
      </c>
      <c r="G1102" s="90">
        <v>1557.1732710857464</v>
      </c>
    </row>
    <row r="1103" spans="1:7" x14ac:dyDescent="0.25">
      <c r="A1103" s="93" t="s">
        <v>205</v>
      </c>
      <c r="B1103" s="83"/>
      <c r="C1103" s="83"/>
      <c r="D1103" s="83"/>
      <c r="E1103" s="83"/>
      <c r="F1103" s="83"/>
      <c r="G1103" s="96"/>
    </row>
    <row r="1104" spans="1:7" x14ac:dyDescent="0.25">
      <c r="A1104" s="103" t="s">
        <v>206</v>
      </c>
      <c r="B1104" s="231"/>
      <c r="C1104" s="231">
        <v>14.964829570499997</v>
      </c>
      <c r="D1104" s="231"/>
      <c r="E1104" s="231"/>
      <c r="F1104" s="231"/>
      <c r="G1104" s="90">
        <v>14.964829570499997</v>
      </c>
    </row>
    <row r="1105" spans="1:7" x14ac:dyDescent="0.25">
      <c r="A1105" s="103" t="s">
        <v>207</v>
      </c>
      <c r="B1105" s="231"/>
      <c r="C1105" s="231">
        <v>0</v>
      </c>
      <c r="D1105" s="231"/>
      <c r="E1105" s="231"/>
      <c r="F1105" s="231"/>
      <c r="G1105" s="90">
        <v>0</v>
      </c>
    </row>
    <row r="1106" spans="1:7" x14ac:dyDescent="0.25">
      <c r="A1106" s="103" t="s">
        <v>208</v>
      </c>
      <c r="B1106" s="231"/>
      <c r="C1106" s="231">
        <v>112.40250336</v>
      </c>
      <c r="D1106" s="231"/>
      <c r="E1106" s="231"/>
      <c r="F1106" s="231"/>
      <c r="G1106" s="90">
        <v>112.40250336</v>
      </c>
    </row>
    <row r="1107" spans="1:7" x14ac:dyDescent="0.25">
      <c r="A1107" s="103" t="s">
        <v>209</v>
      </c>
      <c r="B1107" s="231"/>
      <c r="C1107" s="231">
        <v>33.361274207600005</v>
      </c>
      <c r="D1107" s="231"/>
      <c r="E1107" s="231"/>
      <c r="F1107" s="231"/>
      <c r="G1107" s="90">
        <v>33.361274207600005</v>
      </c>
    </row>
    <row r="1108" spans="1:7" x14ac:dyDescent="0.25">
      <c r="A1108" s="103" t="s">
        <v>210</v>
      </c>
      <c r="B1108" s="231"/>
      <c r="C1108" s="231">
        <v>118.022449276</v>
      </c>
      <c r="D1108" s="231"/>
      <c r="E1108" s="231"/>
      <c r="F1108" s="231"/>
      <c r="G1108" s="90">
        <v>118.022449276</v>
      </c>
    </row>
    <row r="1109" spans="1:7" x14ac:dyDescent="0.25">
      <c r="A1109" s="103" t="s">
        <v>211</v>
      </c>
      <c r="B1109" s="231"/>
      <c r="C1109" s="231">
        <v>0</v>
      </c>
      <c r="D1109" s="231"/>
      <c r="E1109" s="231"/>
      <c r="F1109" s="231"/>
      <c r="G1109" s="90">
        <v>0</v>
      </c>
    </row>
    <row r="1110" spans="1:7" x14ac:dyDescent="0.25">
      <c r="A1110" s="129" t="s">
        <v>282</v>
      </c>
      <c r="B1110" s="231"/>
      <c r="C1110" s="231">
        <v>2048.1984764997492</v>
      </c>
      <c r="D1110" s="231"/>
      <c r="E1110" s="231"/>
      <c r="F1110" s="231"/>
      <c r="G1110" s="90">
        <v>2048.1984764997492</v>
      </c>
    </row>
    <row r="1111" spans="1:7" ht="23.25" x14ac:dyDescent="0.25">
      <c r="A1111" s="164" t="s">
        <v>283</v>
      </c>
      <c r="B1111" s="231"/>
      <c r="C1111" s="231">
        <v>28.068387713</v>
      </c>
      <c r="D1111" s="231"/>
      <c r="E1111" s="231"/>
      <c r="F1111" s="231"/>
      <c r="G1111" s="90">
        <v>28.068387713</v>
      </c>
    </row>
    <row r="1112" spans="1:7" x14ac:dyDescent="0.25">
      <c r="A1112" s="164" t="s">
        <v>284</v>
      </c>
      <c r="B1112" s="231"/>
      <c r="C1112" s="231">
        <v>267.43996452631507</v>
      </c>
      <c r="D1112" s="231"/>
      <c r="E1112" s="231"/>
      <c r="F1112" s="231"/>
      <c r="G1112" s="90">
        <v>267.43996452631507</v>
      </c>
    </row>
    <row r="1113" spans="1:7" x14ac:dyDescent="0.25">
      <c r="A1113" s="163" t="s">
        <v>352</v>
      </c>
      <c r="B1113" s="231"/>
      <c r="C1113" s="231">
        <v>87.389926119999998</v>
      </c>
      <c r="D1113" s="231"/>
      <c r="E1113" s="231"/>
      <c r="F1113" s="231"/>
      <c r="G1113" s="90">
        <v>87.389926119999998</v>
      </c>
    </row>
    <row r="1114" spans="1:7" x14ac:dyDescent="0.25">
      <c r="A1114" s="163" t="s">
        <v>330</v>
      </c>
      <c r="B1114" s="231"/>
      <c r="C1114" s="231">
        <v>155.331217864</v>
      </c>
      <c r="D1114" s="231"/>
      <c r="E1114" s="231"/>
      <c r="F1114" s="231"/>
      <c r="G1114" s="90">
        <v>155.331217864</v>
      </c>
    </row>
    <row r="1115" spans="1:7" x14ac:dyDescent="0.25">
      <c r="A1115" s="163" t="s">
        <v>353</v>
      </c>
      <c r="B1115" s="231"/>
      <c r="C1115" s="231">
        <v>560.28725090900002</v>
      </c>
      <c r="D1115" s="231"/>
      <c r="E1115" s="231"/>
      <c r="F1115" s="231"/>
      <c r="G1115" s="90">
        <v>560.28725090900002</v>
      </c>
    </row>
    <row r="1116" spans="1:7" x14ac:dyDescent="0.25">
      <c r="A1116" s="163" t="s">
        <v>354</v>
      </c>
      <c r="B1116" s="231"/>
      <c r="C1116" s="231">
        <v>148.53261286700001</v>
      </c>
      <c r="D1116" s="231"/>
      <c r="E1116" s="231"/>
      <c r="F1116" s="231"/>
      <c r="G1116" s="90">
        <v>148.53261286700001</v>
      </c>
    </row>
    <row r="1117" spans="1:7" x14ac:dyDescent="0.25">
      <c r="A1117" s="93" t="s">
        <v>214</v>
      </c>
      <c r="B1117" s="90">
        <v>0</v>
      </c>
      <c r="C1117" s="90">
        <v>3573.9988929131637</v>
      </c>
      <c r="D1117" s="90">
        <v>0</v>
      </c>
      <c r="E1117" s="90">
        <v>0</v>
      </c>
      <c r="F1117" s="90">
        <v>0</v>
      </c>
      <c r="G1117" s="90">
        <v>3573.9988929131637</v>
      </c>
    </row>
    <row r="1118" spans="1:7" x14ac:dyDescent="0.25">
      <c r="A1118" s="105" t="s">
        <v>215</v>
      </c>
      <c r="B1118" s="231"/>
      <c r="C1118" s="231"/>
      <c r="D1118" s="231"/>
      <c r="E1118" s="231"/>
      <c r="F1118" s="231"/>
      <c r="G1118" s="90">
        <v>0</v>
      </c>
    </row>
    <row r="1119" spans="1:7" x14ac:dyDescent="0.25">
      <c r="A1119" s="103" t="s">
        <v>216</v>
      </c>
      <c r="B1119" s="231"/>
      <c r="C1119" s="231"/>
      <c r="D1119" s="231"/>
      <c r="E1119" s="231"/>
      <c r="F1119" s="231"/>
      <c r="G1119" s="90">
        <v>0</v>
      </c>
    </row>
    <row r="1120" spans="1:7" x14ac:dyDescent="0.25">
      <c r="A1120" s="103" t="s">
        <v>217</v>
      </c>
      <c r="B1120" s="231"/>
      <c r="C1120" s="231"/>
      <c r="D1120" s="231"/>
      <c r="E1120" s="231"/>
      <c r="F1120" s="231"/>
      <c r="G1120" s="90">
        <v>0</v>
      </c>
    </row>
    <row r="1121" spans="1:7" x14ac:dyDescent="0.25">
      <c r="A1121" s="103" t="s">
        <v>218</v>
      </c>
      <c r="B1121" s="231"/>
      <c r="C1121" s="231"/>
      <c r="D1121" s="231"/>
      <c r="E1121" s="231"/>
      <c r="F1121" s="231"/>
      <c r="G1121" s="90">
        <v>0</v>
      </c>
    </row>
    <row r="1122" spans="1:7" x14ac:dyDescent="0.25">
      <c r="A1122" s="103" t="s">
        <v>219</v>
      </c>
      <c r="B1122" s="231"/>
      <c r="C1122" s="231"/>
      <c r="D1122" s="231"/>
      <c r="E1122" s="231"/>
      <c r="F1122" s="231"/>
      <c r="G1122" s="90">
        <v>0</v>
      </c>
    </row>
    <row r="1123" spans="1:7" x14ac:dyDescent="0.25">
      <c r="A1123" s="92" t="s">
        <v>285</v>
      </c>
      <c r="B1123" s="231"/>
      <c r="C1123" s="231"/>
      <c r="D1123" s="231"/>
      <c r="E1123" s="231"/>
      <c r="F1123" s="231">
        <v>1.0963959367755967</v>
      </c>
      <c r="G1123" s="90">
        <v>1.0963959367755967</v>
      </c>
    </row>
    <row r="1124" spans="1:7" x14ac:dyDescent="0.25">
      <c r="A1124" s="92" t="s">
        <v>269</v>
      </c>
      <c r="B1124" s="231">
        <v>980.28519500000004</v>
      </c>
      <c r="C1124" s="231">
        <v>838.82983615491298</v>
      </c>
      <c r="D1124" s="231"/>
      <c r="E1124" s="231"/>
      <c r="F1124" s="231"/>
      <c r="G1124" s="90">
        <v>1819.1150311549131</v>
      </c>
    </row>
    <row r="1125" spans="1:7" x14ac:dyDescent="0.25">
      <c r="A1125" s="92" t="s">
        <v>270</v>
      </c>
      <c r="B1125" s="231"/>
      <c r="C1125" s="231"/>
      <c r="D1125" s="231"/>
      <c r="E1125" s="231"/>
      <c r="F1125" s="231"/>
      <c r="G1125" s="90">
        <v>0</v>
      </c>
    </row>
    <row r="1126" spans="1:7" x14ac:dyDescent="0.25">
      <c r="A1126" s="92" t="s">
        <v>271</v>
      </c>
      <c r="B1126" s="231">
        <v>1300.0084654680002</v>
      </c>
      <c r="C1126" s="231">
        <v>577.78154020800002</v>
      </c>
      <c r="D1126" s="231"/>
      <c r="E1126" s="231"/>
      <c r="F1126" s="231"/>
      <c r="G1126" s="90">
        <v>1877.7900056760002</v>
      </c>
    </row>
    <row r="1127" spans="1:7" x14ac:dyDescent="0.25">
      <c r="A1127" s="105" t="s">
        <v>220</v>
      </c>
      <c r="B1127" s="90">
        <v>2280.2936604680003</v>
      </c>
      <c r="C1127" s="90">
        <v>1416.611376362913</v>
      </c>
      <c r="D1127" s="90">
        <v>0</v>
      </c>
      <c r="E1127" s="90">
        <v>0</v>
      </c>
      <c r="F1127" s="90">
        <v>1.0963959367755967</v>
      </c>
      <c r="G1127" s="90">
        <v>3698.001432767689</v>
      </c>
    </row>
    <row r="1128" spans="1:7" x14ac:dyDescent="0.25">
      <c r="A1128" s="93" t="s">
        <v>221</v>
      </c>
      <c r="B1128" s="83"/>
      <c r="C1128" s="83"/>
      <c r="D1128" s="83"/>
      <c r="E1128" s="83"/>
      <c r="F1128" s="83"/>
      <c r="G1128" s="96"/>
    </row>
    <row r="1129" spans="1:7" x14ac:dyDescent="0.25">
      <c r="A1129" s="103" t="s">
        <v>222</v>
      </c>
      <c r="B1129" s="231"/>
      <c r="C1129" s="231"/>
      <c r="D1129" s="231"/>
      <c r="E1129" s="231"/>
      <c r="F1129" s="231"/>
      <c r="G1129" s="90">
        <v>0</v>
      </c>
    </row>
    <row r="1130" spans="1:7" ht="23.25" x14ac:dyDescent="0.25">
      <c r="A1130" s="103" t="s">
        <v>223</v>
      </c>
      <c r="B1130" s="231"/>
      <c r="C1130" s="231"/>
      <c r="D1130" s="231"/>
      <c r="E1130" s="231"/>
      <c r="F1130" s="231"/>
      <c r="G1130" s="90">
        <v>0</v>
      </c>
    </row>
    <row r="1131" spans="1:7" x14ac:dyDescent="0.25">
      <c r="A1131" s="108" t="s">
        <v>226</v>
      </c>
      <c r="B1131" s="231"/>
      <c r="C1131" s="231"/>
      <c r="D1131" s="231"/>
      <c r="E1131" s="231"/>
      <c r="F1131" s="231"/>
      <c r="G1131" s="90">
        <v>0</v>
      </c>
    </row>
    <row r="1132" spans="1:7" x14ac:dyDescent="0.25">
      <c r="A1132" s="108" t="s">
        <v>227</v>
      </c>
      <c r="B1132" s="231"/>
      <c r="C1132" s="231"/>
      <c r="D1132" s="231"/>
      <c r="E1132" s="231"/>
      <c r="F1132" s="231"/>
      <c r="G1132" s="90">
        <v>0</v>
      </c>
    </row>
    <row r="1133" spans="1:7" x14ac:dyDescent="0.25">
      <c r="A1133" s="103" t="s">
        <v>228</v>
      </c>
      <c r="B1133" s="107"/>
      <c r="C1133" s="107"/>
      <c r="D1133" s="107"/>
      <c r="E1133" s="107"/>
      <c r="F1133" s="107"/>
      <c r="G1133" s="90">
        <v>0</v>
      </c>
    </row>
    <row r="1134" spans="1:7" x14ac:dyDescent="0.25">
      <c r="A1134" s="109" t="s">
        <v>229</v>
      </c>
      <c r="B1134" s="107"/>
      <c r="C1134" s="107">
        <v>43.358063769246272</v>
      </c>
      <c r="D1134" s="107"/>
      <c r="E1134" s="107"/>
      <c r="F1134" s="107"/>
      <c r="G1134" s="90">
        <v>43.358063769246272</v>
      </c>
    </row>
    <row r="1135" spans="1:7" x14ac:dyDescent="0.25">
      <c r="A1135" s="104" t="s">
        <v>355</v>
      </c>
      <c r="B1135" s="107"/>
      <c r="C1135" s="107">
        <v>250.96321871477028</v>
      </c>
      <c r="D1135" s="107"/>
      <c r="E1135" s="107"/>
      <c r="F1135" s="107"/>
      <c r="G1135" s="90">
        <v>250.96321871477028</v>
      </c>
    </row>
    <row r="1136" spans="1:7" x14ac:dyDescent="0.25">
      <c r="A1136" s="88" t="s">
        <v>299</v>
      </c>
      <c r="B1136" s="107">
        <v>972.86333500000001</v>
      </c>
      <c r="C1136" s="107"/>
      <c r="D1136" s="107"/>
      <c r="E1136" s="107"/>
      <c r="F1136" s="107"/>
      <c r="G1136" s="90">
        <v>972.86333500000001</v>
      </c>
    </row>
    <row r="1137" spans="1:7" x14ac:dyDescent="0.25">
      <c r="A1137" s="117" t="s">
        <v>356</v>
      </c>
      <c r="B1137" s="107"/>
      <c r="C1137" s="107"/>
      <c r="D1137" s="107"/>
      <c r="E1137" s="107"/>
      <c r="F1137" s="107"/>
      <c r="G1137" s="90">
        <v>0</v>
      </c>
    </row>
    <row r="1138" spans="1:7" x14ac:dyDescent="0.25">
      <c r="A1138" s="137" t="s">
        <v>300</v>
      </c>
      <c r="B1138" s="107"/>
      <c r="C1138" s="107"/>
      <c r="D1138" s="107"/>
      <c r="E1138" s="107"/>
      <c r="F1138" s="107"/>
      <c r="G1138" s="90">
        <v>0</v>
      </c>
    </row>
    <row r="1139" spans="1:7" x14ac:dyDescent="0.25">
      <c r="A1139" s="137" t="s">
        <v>301</v>
      </c>
      <c r="B1139" s="107"/>
      <c r="C1139" s="107"/>
      <c r="D1139" s="107"/>
      <c r="E1139" s="107"/>
      <c r="F1139" s="107"/>
      <c r="G1139" s="90">
        <v>0</v>
      </c>
    </row>
    <row r="1140" spans="1:7" x14ac:dyDescent="0.25">
      <c r="A1140" s="137" t="s">
        <v>319</v>
      </c>
      <c r="B1140" s="107"/>
      <c r="C1140" s="107"/>
      <c r="D1140" s="107"/>
      <c r="E1140" s="107"/>
      <c r="F1140" s="107"/>
      <c r="G1140" s="90">
        <v>0</v>
      </c>
    </row>
    <row r="1141" spans="1:7" x14ac:dyDescent="0.25">
      <c r="A1141" s="137" t="s">
        <v>357</v>
      </c>
      <c r="B1141" s="107"/>
      <c r="C1141" s="107"/>
      <c r="D1141" s="107"/>
      <c r="E1141" s="107"/>
      <c r="F1141" s="107"/>
      <c r="G1141" s="90">
        <v>0</v>
      </c>
    </row>
    <row r="1142" spans="1:7" x14ac:dyDescent="0.25">
      <c r="A1142" s="93" t="s">
        <v>230</v>
      </c>
      <c r="B1142" s="90">
        <v>972.86333500000001</v>
      </c>
      <c r="C1142" s="90">
        <v>294.32128248401654</v>
      </c>
      <c r="D1142" s="90">
        <v>0</v>
      </c>
      <c r="E1142" s="90">
        <v>0</v>
      </c>
      <c r="F1142" s="90">
        <v>0</v>
      </c>
      <c r="G1142" s="90">
        <v>1267.1846174840166</v>
      </c>
    </row>
    <row r="1143" spans="1:7" x14ac:dyDescent="0.25">
      <c r="A1143" s="75" t="s">
        <v>231</v>
      </c>
      <c r="B1143" s="90">
        <v>12023.373205108655</v>
      </c>
      <c r="C1143" s="90">
        <v>15587.854292263703</v>
      </c>
      <c r="D1143" s="90">
        <v>0</v>
      </c>
      <c r="E1143" s="90">
        <v>0</v>
      </c>
      <c r="F1143" s="90">
        <v>43.763132546567185</v>
      </c>
      <c r="G1143" s="90">
        <v>27654.990629918924</v>
      </c>
    </row>
  </sheetData>
  <protectedRanges>
    <protectedRange sqref="A112:A119" name="Range2_1"/>
    <protectedRange sqref="A81:A82 A23:A24 A44:A48 A130:A136" name="Range1_1"/>
    <protectedRange sqref="A250:A257" name="Range2_3"/>
    <protectedRange sqref="A160:A161 A181:A185 A219:A220 A254:A257 A268:A271" name="Range1_3"/>
    <protectedRange sqref="A1049:A1050" name="Range1_4"/>
    <protectedRange sqref="A295:A296 A439 A716:A717" name="Range1_1_1"/>
    <protectedRange sqref="A319 A462 A745 A1048" name="Range1_2_1"/>
    <protectedRange sqref="A316 A459 A742 A1045" name="Range1_3_1"/>
    <protectedRange sqref="A394:A397 A538:A541 A675:A678 A828:A831 A981:A984 A1123:A1126" name="Range2_1_1"/>
    <protectedRange sqref="A1135" name="Range1_4_1"/>
    <protectedRange sqref="A435:A438" name="Range1_1_1_1"/>
    <protectedRange sqref="A601" name="Range1_2_1_1"/>
    <protectedRange sqref="A598" name="Range1_3_1_1"/>
    <protectedRange sqref="A577:A578" name="Range1_1_4"/>
  </protectedRanges>
  <mergeCells count="17">
    <mergeCell ref="B557:G557"/>
    <mergeCell ref="B696:G696"/>
    <mergeCell ref="A1:G1"/>
    <mergeCell ref="B853:G853"/>
    <mergeCell ref="B999:G999"/>
    <mergeCell ref="A275:A276"/>
    <mergeCell ref="A2:G2"/>
    <mergeCell ref="A139:G139"/>
    <mergeCell ref="A414:G414"/>
    <mergeCell ref="A556:G556"/>
    <mergeCell ref="A695:G695"/>
    <mergeCell ref="A852:G852"/>
    <mergeCell ref="A998:G998"/>
    <mergeCell ref="B3:G3"/>
    <mergeCell ref="B140:G140"/>
    <mergeCell ref="B275:G275"/>
    <mergeCell ref="B415:G415"/>
  </mergeCells>
  <dataValidations count="1">
    <dataValidation type="list" allowBlank="1" showInputMessage="1" showErrorMessage="1" sqref="A780:A788 A809:A819 A881:A903">
      <formula1>$AB$3:$AB$3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Monthly Category wise sales</vt:lpstr>
      <vt:lpstr>Annual Voltage wise losses</vt:lpstr>
      <vt:lpstr>Energy Availed &amp; Dispatched</vt:lpstr>
      <vt:lpstr>COSTS</vt:lpstr>
      <vt:lpstr>'Annual Voltage wise losses'!Print_Area</vt:lpstr>
      <vt:lpstr>'Energy Availed &amp; Dispatched'!Print_Area</vt:lpstr>
      <vt:lpstr>'Annual Voltage wise losses'!Print_Titles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AAORAC</dc:creator>
  <cp:lastModifiedBy>AAORAC</cp:lastModifiedBy>
  <cp:lastPrinted>2023-02-09T12:28:26Z</cp:lastPrinted>
  <dcterms:created xsi:type="dcterms:W3CDTF">2023-02-07T09:38:14Z</dcterms:created>
  <dcterms:modified xsi:type="dcterms:W3CDTF">2023-02-21T13:45:49Z</dcterms:modified>
</cp:coreProperties>
</file>